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งานพัสดุ\หนังสือส่ง\รายงานประจำ\1.น.ส.การดำเนินการจัดซื้อจัดจ้างของ อปท\2568\"/>
    </mc:Choice>
  </mc:AlternateContent>
  <xr:revisionPtr revIDLastSave="0" documentId="13_ncr:1_{19AC050A-CD49-496F-8B49-66262F9500DB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2" r:id="rId10"/>
    <sheet name="ส.ค.68" sheetId="13" r:id="rId11"/>
    <sheet name="ก.ย.68" sheetId="14" r:id="rId12"/>
  </sheets>
  <definedNames>
    <definedName name="_Hlk187933251" localSheetId="9">'ก.ค.68'!#REF!</definedName>
    <definedName name="_Hlk187933251" localSheetId="4">'ก.พ.68'!#REF!</definedName>
    <definedName name="_Hlk187933251" localSheetId="11">'ก.ย.68'!#REF!</definedName>
    <definedName name="_Hlk187933251" localSheetId="0">'ต.ค.67'!#REF!</definedName>
    <definedName name="_Hlk187933251" localSheetId="2">'ธ.ค.67'!#REF!</definedName>
    <definedName name="_Hlk187933251" localSheetId="7">'พ.ค.68'!#REF!</definedName>
    <definedName name="_Hlk187933251" localSheetId="1">'พ.ย.67'!#REF!</definedName>
    <definedName name="_Hlk187933251" localSheetId="3">'ม.ค.68'!#REF!</definedName>
    <definedName name="_Hlk187933251" localSheetId="8">'มิ.ย.68'!#REF!</definedName>
    <definedName name="_Hlk187933251" localSheetId="5">'มี.ค.68'!#REF!</definedName>
    <definedName name="_Hlk187933251" localSheetId="6">'เม.ย.68'!#REF!</definedName>
    <definedName name="_Hlk187933251" localSheetId="10">'ส.ค.68'!#REF!</definedName>
    <definedName name="_Hlk187933283" localSheetId="9">'ก.ค.68'!#REF!</definedName>
    <definedName name="_Hlk187933283" localSheetId="4">'ก.พ.68'!#REF!</definedName>
    <definedName name="_Hlk187933283" localSheetId="11">'ก.ย.68'!#REF!</definedName>
    <definedName name="_Hlk187933283" localSheetId="0">'ต.ค.67'!#REF!</definedName>
    <definedName name="_Hlk187933283" localSheetId="2">'ธ.ค.67'!#REF!</definedName>
    <definedName name="_Hlk187933283" localSheetId="7">'พ.ค.68'!#REF!</definedName>
    <definedName name="_Hlk187933283" localSheetId="1">'พ.ย.67'!#REF!</definedName>
    <definedName name="_Hlk187933283" localSheetId="3">'ม.ค.68'!#REF!</definedName>
    <definedName name="_Hlk187933283" localSheetId="8">'มิ.ย.68'!#REF!</definedName>
    <definedName name="_Hlk187933283" localSheetId="5">'มี.ค.68'!#REF!</definedName>
    <definedName name="_Hlk187933283" localSheetId="6">'เม.ย.68'!#REF!</definedName>
    <definedName name="_Hlk187933283" localSheetId="10">'ส.ค.68'!#REF!</definedName>
    <definedName name="_Hlk187933307" localSheetId="9">'ก.ค.68'!#REF!</definedName>
    <definedName name="_Hlk187933307" localSheetId="4">'ก.พ.68'!#REF!</definedName>
    <definedName name="_Hlk187933307" localSheetId="11">'ก.ย.68'!#REF!</definedName>
    <definedName name="_Hlk187933307" localSheetId="0">'ต.ค.67'!#REF!</definedName>
    <definedName name="_Hlk187933307" localSheetId="2">'ธ.ค.67'!#REF!</definedName>
    <definedName name="_Hlk187933307" localSheetId="7">'พ.ค.68'!#REF!</definedName>
    <definedName name="_Hlk187933307" localSheetId="1">'พ.ย.67'!#REF!</definedName>
    <definedName name="_Hlk187933307" localSheetId="3">'ม.ค.68'!#REF!</definedName>
    <definedName name="_Hlk187933307" localSheetId="8">'มิ.ย.68'!#REF!</definedName>
    <definedName name="_Hlk187933307" localSheetId="5">'มี.ค.68'!#REF!</definedName>
    <definedName name="_Hlk187933307" localSheetId="6">'เม.ย.68'!#REF!</definedName>
    <definedName name="_Hlk187933307" localSheetId="10">'ส.ค.68'!#REF!</definedName>
    <definedName name="_Hlk187933329" localSheetId="9">'ก.ค.68'!#REF!</definedName>
    <definedName name="_Hlk187933329" localSheetId="4">'ก.พ.68'!#REF!</definedName>
    <definedName name="_Hlk187933329" localSheetId="11">'ก.ย.68'!#REF!</definedName>
    <definedName name="_Hlk187933329" localSheetId="0">'ต.ค.67'!#REF!</definedName>
    <definedName name="_Hlk187933329" localSheetId="2">'ธ.ค.67'!#REF!</definedName>
    <definedName name="_Hlk187933329" localSheetId="7">'พ.ค.68'!#REF!</definedName>
    <definedName name="_Hlk187933329" localSheetId="1">'พ.ย.67'!#REF!</definedName>
    <definedName name="_Hlk187933329" localSheetId="3">'ม.ค.68'!#REF!</definedName>
    <definedName name="_Hlk187933329" localSheetId="8">'มิ.ย.68'!#REF!</definedName>
    <definedName name="_Hlk187933329" localSheetId="5">'มี.ค.68'!#REF!</definedName>
    <definedName name="_Hlk187933329" localSheetId="6">'เม.ย.68'!#REF!</definedName>
    <definedName name="_Hlk187933329" localSheetId="10">'ส.ค.68'!#REF!</definedName>
    <definedName name="_Hlk187933357" localSheetId="9">'ก.ค.68'!#REF!</definedName>
    <definedName name="_Hlk187933357" localSheetId="4">'ก.พ.68'!#REF!</definedName>
    <definedName name="_Hlk187933357" localSheetId="11">'ก.ย.68'!#REF!</definedName>
    <definedName name="_Hlk187933357" localSheetId="0">'ต.ค.67'!$B$9</definedName>
    <definedName name="_Hlk187933357" localSheetId="2">'ธ.ค.67'!#REF!</definedName>
    <definedName name="_Hlk187933357" localSheetId="7">'พ.ค.68'!#REF!</definedName>
    <definedName name="_Hlk187933357" localSheetId="1">'พ.ย.67'!$B$7</definedName>
    <definedName name="_Hlk187933357" localSheetId="3">'ม.ค.68'!#REF!</definedName>
    <definedName name="_Hlk187933357" localSheetId="8">'มิ.ย.68'!#REF!</definedName>
    <definedName name="_Hlk187933357" localSheetId="5">'มี.ค.68'!#REF!</definedName>
    <definedName name="_Hlk187933357" localSheetId="6">'เม.ย.68'!#REF!</definedName>
    <definedName name="_Hlk187933357" localSheetId="10">'ส.ค.68'!#REF!</definedName>
    <definedName name="_Hlk187933377" localSheetId="9">'ก.ค.68'!#REF!</definedName>
    <definedName name="_Hlk187933377" localSheetId="4">'ก.พ.68'!#REF!</definedName>
    <definedName name="_Hlk187933377" localSheetId="11">'ก.ย.68'!#REF!</definedName>
    <definedName name="_Hlk187933377" localSheetId="0">'ต.ค.67'!$B$10</definedName>
    <definedName name="_Hlk187933377" localSheetId="2">'ธ.ค.67'!#REF!</definedName>
    <definedName name="_Hlk187933377" localSheetId="7">'พ.ค.68'!#REF!</definedName>
    <definedName name="_Hlk187933377" localSheetId="1">'พ.ย.67'!#REF!</definedName>
    <definedName name="_Hlk187933377" localSheetId="3">'ม.ค.68'!#REF!</definedName>
    <definedName name="_Hlk187933377" localSheetId="8">'มิ.ย.68'!#REF!</definedName>
    <definedName name="_Hlk187933377" localSheetId="5">'มี.ค.68'!#REF!</definedName>
    <definedName name="_Hlk187933377" localSheetId="6">'เม.ย.68'!#REF!</definedName>
    <definedName name="_Hlk187933377" localSheetId="10">'ส.ค.68'!#REF!</definedName>
    <definedName name="_Hlk187933402" localSheetId="9">'ก.ค.68'!#REF!</definedName>
    <definedName name="_Hlk187933402" localSheetId="4">'ก.พ.68'!#REF!</definedName>
    <definedName name="_Hlk187933402" localSheetId="11">'ก.ย.68'!#REF!</definedName>
    <definedName name="_Hlk187933402" localSheetId="0">'ต.ค.67'!$B$11</definedName>
    <definedName name="_Hlk187933402" localSheetId="2">'ธ.ค.67'!#REF!</definedName>
    <definedName name="_Hlk187933402" localSheetId="7">'พ.ค.68'!#REF!</definedName>
    <definedName name="_Hlk187933402" localSheetId="1">'พ.ย.67'!#REF!</definedName>
    <definedName name="_Hlk187933402" localSheetId="3">'ม.ค.68'!#REF!</definedName>
    <definedName name="_Hlk187933402" localSheetId="8">'มิ.ย.68'!#REF!</definedName>
    <definedName name="_Hlk187933402" localSheetId="5">'มี.ค.68'!#REF!</definedName>
    <definedName name="_Hlk187933402" localSheetId="6">'เม.ย.68'!#REF!</definedName>
    <definedName name="_Hlk187933402" localSheetId="10">'ส.ค.68'!#REF!</definedName>
    <definedName name="_Hlk187933424" localSheetId="9">'ก.ค.68'!#REF!</definedName>
    <definedName name="_Hlk187933424" localSheetId="4">'ก.พ.68'!#REF!</definedName>
    <definedName name="_Hlk187933424" localSheetId="11">'ก.ย.68'!#REF!</definedName>
    <definedName name="_Hlk187933424" localSheetId="0">'ต.ค.67'!$B$12</definedName>
    <definedName name="_Hlk187933424" localSheetId="2">'ธ.ค.67'!#REF!</definedName>
    <definedName name="_Hlk187933424" localSheetId="7">'พ.ค.68'!#REF!</definedName>
    <definedName name="_Hlk187933424" localSheetId="1">'พ.ย.67'!#REF!</definedName>
    <definedName name="_Hlk187933424" localSheetId="3">'ม.ค.68'!#REF!</definedName>
    <definedName name="_Hlk187933424" localSheetId="8">'มิ.ย.68'!#REF!</definedName>
    <definedName name="_Hlk187933424" localSheetId="5">'มี.ค.68'!#REF!</definedName>
    <definedName name="_Hlk187933424" localSheetId="6">'เม.ย.68'!#REF!</definedName>
    <definedName name="_Hlk187933424" localSheetId="10">'ส.ค.68'!#REF!</definedName>
    <definedName name="_Hlk187933448" localSheetId="9">'ก.ค.68'!#REF!</definedName>
    <definedName name="_Hlk187933448" localSheetId="4">'ก.พ.68'!#REF!</definedName>
    <definedName name="_Hlk187933448" localSheetId="11">'ก.ย.68'!#REF!</definedName>
    <definedName name="_Hlk187933448" localSheetId="0">'ต.ค.67'!$B$13</definedName>
    <definedName name="_Hlk187933448" localSheetId="2">'ธ.ค.67'!#REF!</definedName>
    <definedName name="_Hlk187933448" localSheetId="7">'พ.ค.68'!#REF!</definedName>
    <definedName name="_Hlk187933448" localSheetId="1">'พ.ย.67'!#REF!</definedName>
    <definedName name="_Hlk187933448" localSheetId="3">'ม.ค.68'!#REF!</definedName>
    <definedName name="_Hlk187933448" localSheetId="8">'มิ.ย.68'!#REF!</definedName>
    <definedName name="_Hlk187933448" localSheetId="5">'มี.ค.68'!#REF!</definedName>
    <definedName name="_Hlk187933448" localSheetId="6">'เม.ย.68'!#REF!</definedName>
    <definedName name="_Hlk187933448" localSheetId="10">'ส.ค.68'!#REF!</definedName>
    <definedName name="_Hlk187933478" localSheetId="9">'ก.ค.68'!#REF!</definedName>
    <definedName name="_Hlk187933478" localSheetId="4">'ก.พ.68'!#REF!</definedName>
    <definedName name="_Hlk187933478" localSheetId="11">'ก.ย.68'!#REF!</definedName>
    <definedName name="_Hlk187933478" localSheetId="0">'ต.ค.67'!$B$14</definedName>
    <definedName name="_Hlk187933478" localSheetId="2">'ธ.ค.67'!#REF!</definedName>
    <definedName name="_Hlk187933478" localSheetId="7">'พ.ค.68'!#REF!</definedName>
    <definedName name="_Hlk187933478" localSheetId="1">'พ.ย.67'!#REF!</definedName>
    <definedName name="_Hlk187933478" localSheetId="3">'ม.ค.68'!#REF!</definedName>
    <definedName name="_Hlk187933478" localSheetId="8">'มิ.ย.68'!#REF!</definedName>
    <definedName name="_Hlk187933478" localSheetId="5">'มี.ค.68'!#REF!</definedName>
    <definedName name="_Hlk187933478" localSheetId="6">'เม.ย.68'!#REF!</definedName>
    <definedName name="_Hlk187933478" localSheetId="10">'ส.ค.68'!#REF!</definedName>
    <definedName name="_Hlk187933508" localSheetId="9">'ก.ค.68'!#REF!</definedName>
    <definedName name="_Hlk187933508" localSheetId="4">'ก.พ.68'!#REF!</definedName>
    <definedName name="_Hlk187933508" localSheetId="11">'ก.ย.68'!#REF!</definedName>
    <definedName name="_Hlk187933508" localSheetId="0">'ต.ค.67'!$B$15</definedName>
    <definedName name="_Hlk187933508" localSheetId="2">'ธ.ค.67'!#REF!</definedName>
    <definedName name="_Hlk187933508" localSheetId="7">'พ.ค.68'!#REF!</definedName>
    <definedName name="_Hlk187933508" localSheetId="1">'พ.ย.67'!#REF!</definedName>
    <definedName name="_Hlk187933508" localSheetId="3">'ม.ค.68'!#REF!</definedName>
    <definedName name="_Hlk187933508" localSheetId="8">'มิ.ย.68'!#REF!</definedName>
    <definedName name="_Hlk187933508" localSheetId="5">'มี.ค.68'!#REF!</definedName>
    <definedName name="_Hlk187933508" localSheetId="6">'เม.ย.68'!#REF!</definedName>
    <definedName name="_Hlk187933508" localSheetId="10">'ส.ค.68'!#REF!</definedName>
    <definedName name="_Hlk187933535" localSheetId="9">'ก.ค.68'!#REF!</definedName>
    <definedName name="_Hlk187933535" localSheetId="4">'ก.พ.68'!#REF!</definedName>
    <definedName name="_Hlk187933535" localSheetId="11">'ก.ย.68'!#REF!</definedName>
    <definedName name="_Hlk187933535" localSheetId="0">'ต.ค.67'!$B$16</definedName>
    <definedName name="_Hlk187933535" localSheetId="2">'ธ.ค.67'!#REF!</definedName>
    <definedName name="_Hlk187933535" localSheetId="7">'พ.ค.68'!#REF!</definedName>
    <definedName name="_Hlk187933535" localSheetId="1">'พ.ย.67'!$B$8</definedName>
    <definedName name="_Hlk187933535" localSheetId="3">'ม.ค.68'!#REF!</definedName>
    <definedName name="_Hlk187933535" localSheetId="8">'มิ.ย.68'!#REF!</definedName>
    <definedName name="_Hlk187933535" localSheetId="5">'มี.ค.68'!#REF!</definedName>
    <definedName name="_Hlk187933535" localSheetId="6">'เม.ย.68'!#REF!</definedName>
    <definedName name="_Hlk187933535" localSheetId="10">'ส.ค.68'!#REF!</definedName>
    <definedName name="_Hlk187933565" localSheetId="9">'ก.ค.68'!#REF!</definedName>
    <definedName name="_Hlk187933565" localSheetId="4">'ก.พ.68'!#REF!</definedName>
    <definedName name="_Hlk187933565" localSheetId="11">'ก.ย.68'!#REF!</definedName>
    <definedName name="_Hlk187933565" localSheetId="0">'ต.ค.67'!$B$17</definedName>
    <definedName name="_Hlk187933565" localSheetId="2">'ธ.ค.67'!#REF!</definedName>
    <definedName name="_Hlk187933565" localSheetId="7">'พ.ค.68'!#REF!</definedName>
    <definedName name="_Hlk187933565" localSheetId="1">'พ.ย.67'!#REF!</definedName>
    <definedName name="_Hlk187933565" localSheetId="3">'ม.ค.68'!#REF!</definedName>
    <definedName name="_Hlk187933565" localSheetId="8">'มิ.ย.68'!#REF!</definedName>
    <definedName name="_Hlk187933565" localSheetId="5">'มี.ค.68'!#REF!</definedName>
    <definedName name="_Hlk187933565" localSheetId="6">'เม.ย.68'!#REF!</definedName>
    <definedName name="_Hlk187933565" localSheetId="10">'ส.ค.68'!#REF!</definedName>
    <definedName name="_Hlk187933616" localSheetId="9">'ก.ค.68'!#REF!</definedName>
    <definedName name="_Hlk187933616" localSheetId="4">'ก.พ.68'!#REF!</definedName>
    <definedName name="_Hlk187933616" localSheetId="11">'ก.ย.68'!#REF!</definedName>
    <definedName name="_Hlk187933616" localSheetId="0">'ต.ค.67'!$B$18</definedName>
    <definedName name="_Hlk187933616" localSheetId="2">'ธ.ค.67'!#REF!</definedName>
    <definedName name="_Hlk187933616" localSheetId="7">'พ.ค.68'!#REF!</definedName>
    <definedName name="_Hlk187933616" localSheetId="1">'พ.ย.67'!$B$9</definedName>
    <definedName name="_Hlk187933616" localSheetId="3">'ม.ค.68'!#REF!</definedName>
    <definedName name="_Hlk187933616" localSheetId="8">'มิ.ย.68'!#REF!</definedName>
    <definedName name="_Hlk187933616" localSheetId="5">'มี.ค.68'!#REF!</definedName>
    <definedName name="_Hlk187933616" localSheetId="6">'เม.ย.68'!#REF!</definedName>
    <definedName name="_Hlk187933616" localSheetId="10">'ส.ค.68'!#REF!</definedName>
    <definedName name="_Hlk187933645" localSheetId="9">'ก.ค.68'!#REF!</definedName>
    <definedName name="_Hlk187933645" localSheetId="4">'ก.พ.68'!#REF!</definedName>
    <definedName name="_Hlk187933645" localSheetId="11">'ก.ย.68'!#REF!</definedName>
    <definedName name="_Hlk187933645" localSheetId="0">'ต.ค.67'!$B$19</definedName>
    <definedName name="_Hlk187933645" localSheetId="2">'ธ.ค.67'!#REF!</definedName>
    <definedName name="_Hlk187933645" localSheetId="7">'พ.ค.68'!#REF!</definedName>
    <definedName name="_Hlk187933645" localSheetId="1">'พ.ย.67'!#REF!</definedName>
    <definedName name="_Hlk187933645" localSheetId="3">'ม.ค.68'!#REF!</definedName>
    <definedName name="_Hlk187933645" localSheetId="8">'มิ.ย.68'!#REF!</definedName>
    <definedName name="_Hlk187933645" localSheetId="5">'มี.ค.68'!#REF!</definedName>
    <definedName name="_Hlk187933645" localSheetId="6">'เม.ย.68'!#REF!</definedName>
    <definedName name="_Hlk187933645" localSheetId="10">'ส.ค.68'!#REF!</definedName>
    <definedName name="_Hlk187934277" localSheetId="9">'ก.ค.68'!#REF!</definedName>
    <definedName name="_Hlk187934277" localSheetId="4">'ก.พ.68'!#REF!</definedName>
    <definedName name="_Hlk187934277" localSheetId="11">'ก.ย.68'!#REF!</definedName>
    <definedName name="_Hlk187934277" localSheetId="0">'ต.ค.67'!$B$20</definedName>
    <definedName name="_Hlk187934277" localSheetId="2">'ธ.ค.67'!#REF!</definedName>
    <definedName name="_Hlk187934277" localSheetId="7">'พ.ค.68'!#REF!</definedName>
    <definedName name="_Hlk187934277" localSheetId="1">'พ.ย.67'!$B$10</definedName>
    <definedName name="_Hlk187934277" localSheetId="3">'ม.ค.68'!#REF!</definedName>
    <definedName name="_Hlk187934277" localSheetId="8">'มิ.ย.68'!#REF!</definedName>
    <definedName name="_Hlk187934277" localSheetId="5">'มี.ค.68'!#REF!</definedName>
    <definedName name="_Hlk187934277" localSheetId="6">'เม.ย.68'!#REF!</definedName>
    <definedName name="_Hlk187934277" localSheetId="10">'ส.ค.68'!#REF!</definedName>
    <definedName name="_Hlk187934321" localSheetId="9">'ก.ค.68'!#REF!</definedName>
    <definedName name="_Hlk187934321" localSheetId="4">'ก.พ.68'!#REF!</definedName>
    <definedName name="_Hlk187934321" localSheetId="11">'ก.ย.68'!#REF!</definedName>
    <definedName name="_Hlk187934321" localSheetId="0">'ต.ค.67'!$B$21</definedName>
    <definedName name="_Hlk187934321" localSheetId="2">'ธ.ค.67'!#REF!</definedName>
    <definedName name="_Hlk187934321" localSheetId="7">'พ.ค.68'!#REF!</definedName>
    <definedName name="_Hlk187934321" localSheetId="1">'พ.ย.67'!#REF!</definedName>
    <definedName name="_Hlk187934321" localSheetId="3">'ม.ค.68'!#REF!</definedName>
    <definedName name="_Hlk187934321" localSheetId="8">'มิ.ย.68'!#REF!</definedName>
    <definedName name="_Hlk187934321" localSheetId="5">'มี.ค.68'!#REF!</definedName>
    <definedName name="_Hlk187934321" localSheetId="6">'เม.ย.68'!#REF!</definedName>
    <definedName name="_Hlk187934321" localSheetId="10">'ส.ค.68'!#REF!</definedName>
    <definedName name="_Hlk187934347" localSheetId="9">'ก.ค.68'!#REF!</definedName>
    <definedName name="_Hlk187934347" localSheetId="4">'ก.พ.68'!#REF!</definedName>
    <definedName name="_Hlk187934347" localSheetId="11">'ก.ย.68'!#REF!</definedName>
    <definedName name="_Hlk187934347" localSheetId="0">'ต.ค.67'!$B$22</definedName>
    <definedName name="_Hlk187934347" localSheetId="2">'ธ.ค.67'!#REF!</definedName>
    <definedName name="_Hlk187934347" localSheetId="7">'พ.ค.68'!#REF!</definedName>
    <definedName name="_Hlk187934347" localSheetId="1">'พ.ย.67'!#REF!</definedName>
    <definedName name="_Hlk187934347" localSheetId="3">'ม.ค.68'!#REF!</definedName>
    <definedName name="_Hlk187934347" localSheetId="8">'มิ.ย.68'!#REF!</definedName>
    <definedName name="_Hlk187934347" localSheetId="5">'มี.ค.68'!#REF!</definedName>
    <definedName name="_Hlk187934347" localSheetId="6">'เม.ย.68'!#REF!</definedName>
    <definedName name="_Hlk187934347" localSheetId="10">'ส.ค.68'!#REF!</definedName>
    <definedName name="_Hlk187934382" localSheetId="9">'ก.ค.68'!#REF!</definedName>
    <definedName name="_Hlk187934382" localSheetId="4">'ก.พ.68'!#REF!</definedName>
    <definedName name="_Hlk187934382" localSheetId="11">'ก.ย.68'!#REF!</definedName>
    <definedName name="_Hlk187934382" localSheetId="0">'ต.ค.67'!$B$23</definedName>
    <definedName name="_Hlk187934382" localSheetId="2">'ธ.ค.67'!#REF!</definedName>
    <definedName name="_Hlk187934382" localSheetId="7">'พ.ค.68'!#REF!</definedName>
    <definedName name="_Hlk187934382" localSheetId="1">'พ.ย.67'!#REF!</definedName>
    <definedName name="_Hlk187934382" localSheetId="3">'ม.ค.68'!#REF!</definedName>
    <definedName name="_Hlk187934382" localSheetId="8">'มิ.ย.68'!#REF!</definedName>
    <definedName name="_Hlk187934382" localSheetId="5">'มี.ค.68'!#REF!</definedName>
    <definedName name="_Hlk187934382" localSheetId="6">'เม.ย.68'!#REF!</definedName>
    <definedName name="_Hlk187934382" localSheetId="10">'ส.ค.68'!#REF!</definedName>
    <definedName name="_Hlk188007183" localSheetId="9">'ก.ค.68'!#REF!</definedName>
    <definedName name="_Hlk188007183" localSheetId="4">'ก.พ.68'!$B$5</definedName>
    <definedName name="_Hlk188007183" localSheetId="11">'ก.ย.68'!#REF!</definedName>
    <definedName name="_Hlk188007183" localSheetId="2">'ธ.ค.67'!$B$5</definedName>
    <definedName name="_Hlk188007183" localSheetId="7">'พ.ค.68'!$B$5</definedName>
    <definedName name="_Hlk188007183" localSheetId="3">'ม.ค.68'!$B$5</definedName>
    <definedName name="_Hlk188007183" localSheetId="8">'มิ.ย.68'!$B$5</definedName>
    <definedName name="_Hlk188007183" localSheetId="5">'มี.ค.68'!$B$5</definedName>
    <definedName name="_Hlk188007183" localSheetId="6">'เม.ย.68'!$B$5</definedName>
    <definedName name="_Hlk188007183" localSheetId="10">'ส.ค.68'!#REF!</definedName>
    <definedName name="_Hlk188007214" localSheetId="9">'ก.ค.68'!#REF!</definedName>
    <definedName name="_Hlk188007214" localSheetId="4">'ก.พ.68'!#REF!</definedName>
    <definedName name="_Hlk188007214" localSheetId="11">'ก.ย.68'!#REF!</definedName>
    <definedName name="_Hlk188007214" localSheetId="2">'ธ.ค.67'!$B$6</definedName>
    <definedName name="_Hlk188007214" localSheetId="7">'พ.ค.68'!#REF!</definedName>
    <definedName name="_Hlk188007214" localSheetId="3">'ม.ค.68'!#REF!</definedName>
    <definedName name="_Hlk188007214" localSheetId="8">'มิ.ย.68'!#REF!</definedName>
    <definedName name="_Hlk188007214" localSheetId="5">'มี.ค.68'!#REF!</definedName>
    <definedName name="_Hlk188007214" localSheetId="6">'เม.ย.68'!#REF!</definedName>
    <definedName name="_Hlk188007214" localSheetId="10">'ส.ค.68'!#REF!</definedName>
    <definedName name="_Hlk188007238" localSheetId="9">'ก.ค.68'!#REF!</definedName>
    <definedName name="_Hlk188007238" localSheetId="4">'ก.พ.68'!#REF!</definedName>
    <definedName name="_Hlk188007238" localSheetId="11">'ก.ย.68'!#REF!</definedName>
    <definedName name="_Hlk188007238" localSheetId="2">'ธ.ค.67'!$B$7</definedName>
    <definedName name="_Hlk188007238" localSheetId="7">'พ.ค.68'!#REF!</definedName>
    <definedName name="_Hlk188007238" localSheetId="3">'ม.ค.68'!#REF!</definedName>
    <definedName name="_Hlk188007238" localSheetId="8">'มิ.ย.68'!#REF!</definedName>
    <definedName name="_Hlk188007238" localSheetId="5">'มี.ค.68'!#REF!</definedName>
    <definedName name="_Hlk188007238" localSheetId="6">'เม.ย.68'!#REF!</definedName>
    <definedName name="_Hlk188007238" localSheetId="10">'ส.ค.68'!#REF!</definedName>
    <definedName name="_Hlk188007260" localSheetId="9">'ก.ค.68'!#REF!</definedName>
    <definedName name="_Hlk188007260" localSheetId="4">'ก.พ.68'!#REF!</definedName>
    <definedName name="_Hlk188007260" localSheetId="11">'ก.ย.68'!#REF!</definedName>
    <definedName name="_Hlk188007260" localSheetId="2">'ธ.ค.67'!$B$8</definedName>
    <definedName name="_Hlk188007260" localSheetId="7">'พ.ค.68'!#REF!</definedName>
    <definedName name="_Hlk188007260" localSheetId="3">'ม.ค.68'!#REF!</definedName>
    <definedName name="_Hlk188007260" localSheetId="8">'มิ.ย.68'!#REF!</definedName>
    <definedName name="_Hlk188007260" localSheetId="5">'มี.ค.68'!#REF!</definedName>
    <definedName name="_Hlk188007260" localSheetId="6">'เม.ย.68'!#REF!</definedName>
    <definedName name="_Hlk188007260" localSheetId="10">'ส.ค.68'!#REF!</definedName>
    <definedName name="_Hlk188007296" localSheetId="9">'ก.ค.68'!#REF!</definedName>
    <definedName name="_Hlk188007296" localSheetId="4">'ก.พ.68'!#REF!</definedName>
    <definedName name="_Hlk188007296" localSheetId="11">'ก.ย.68'!#REF!</definedName>
    <definedName name="_Hlk188007296" localSheetId="2">'ธ.ค.67'!$B$9</definedName>
    <definedName name="_Hlk188007296" localSheetId="7">'พ.ค.68'!#REF!</definedName>
    <definedName name="_Hlk188007296" localSheetId="3">'ม.ค.68'!#REF!</definedName>
    <definedName name="_Hlk188007296" localSheetId="8">'มิ.ย.68'!#REF!</definedName>
    <definedName name="_Hlk188007296" localSheetId="5">'มี.ค.68'!#REF!</definedName>
    <definedName name="_Hlk188007296" localSheetId="6">'เม.ย.68'!#REF!</definedName>
    <definedName name="_Hlk188007296" localSheetId="10">'ส.ค.68'!#REF!</definedName>
    <definedName name="_Hlk188007339" localSheetId="9">'ก.ค.68'!#REF!</definedName>
    <definedName name="_Hlk188007339" localSheetId="4">'ก.พ.68'!#REF!</definedName>
    <definedName name="_Hlk188007339" localSheetId="11">'ก.ย.68'!#REF!</definedName>
    <definedName name="_Hlk188007339" localSheetId="2">'ธ.ค.67'!$B$10</definedName>
    <definedName name="_Hlk188007339" localSheetId="7">'พ.ค.68'!#REF!</definedName>
    <definedName name="_Hlk188007339" localSheetId="3">'ม.ค.68'!#REF!</definedName>
    <definedName name="_Hlk188007339" localSheetId="8">'มิ.ย.68'!#REF!</definedName>
    <definedName name="_Hlk188007339" localSheetId="5">'มี.ค.68'!#REF!</definedName>
    <definedName name="_Hlk188007339" localSheetId="6">'เม.ย.68'!#REF!</definedName>
    <definedName name="_Hlk188007339" localSheetId="10">'ส.ค.68'!#REF!</definedName>
    <definedName name="_Hlk188007370" localSheetId="9">'ก.ค.68'!#REF!</definedName>
    <definedName name="_Hlk188007370" localSheetId="4">'ก.พ.68'!#REF!</definedName>
    <definedName name="_Hlk188007370" localSheetId="11">'ก.ย.68'!#REF!</definedName>
    <definedName name="_Hlk188007370" localSheetId="2">'ธ.ค.67'!$B$11</definedName>
    <definedName name="_Hlk188007370" localSheetId="7">'พ.ค.68'!#REF!</definedName>
    <definedName name="_Hlk188007370" localSheetId="3">'ม.ค.68'!#REF!</definedName>
    <definedName name="_Hlk188007370" localSheetId="8">'มิ.ย.68'!#REF!</definedName>
    <definedName name="_Hlk188007370" localSheetId="5">'มี.ค.68'!#REF!</definedName>
    <definedName name="_Hlk188007370" localSheetId="6">'เม.ย.68'!#REF!</definedName>
    <definedName name="_Hlk188007370" localSheetId="10">'ส.ค.68'!#REF!</definedName>
    <definedName name="_Hlk188007395" localSheetId="9">'ก.ค.68'!#REF!</definedName>
    <definedName name="_Hlk188007395" localSheetId="4">'ก.พ.68'!#REF!</definedName>
    <definedName name="_Hlk188007395" localSheetId="11">'ก.ย.68'!#REF!</definedName>
    <definedName name="_Hlk188007395" localSheetId="2">'ธ.ค.67'!$B$12</definedName>
    <definedName name="_Hlk188007395" localSheetId="7">'พ.ค.68'!#REF!</definedName>
    <definedName name="_Hlk188007395" localSheetId="3">'ม.ค.68'!#REF!</definedName>
    <definedName name="_Hlk188007395" localSheetId="8">'มิ.ย.68'!#REF!</definedName>
    <definedName name="_Hlk188007395" localSheetId="5">'มี.ค.68'!#REF!</definedName>
    <definedName name="_Hlk188007395" localSheetId="6">'เม.ย.68'!#REF!</definedName>
    <definedName name="_Hlk188007395" localSheetId="10">'ส.ค.68'!#REF!</definedName>
    <definedName name="_Hlk188007416" localSheetId="9">'ก.ค.68'!#REF!</definedName>
    <definedName name="_Hlk188007416" localSheetId="4">'ก.พ.68'!#REF!</definedName>
    <definedName name="_Hlk188007416" localSheetId="11">'ก.ย.68'!#REF!</definedName>
    <definedName name="_Hlk188007416" localSheetId="2">'ธ.ค.67'!$B$13</definedName>
    <definedName name="_Hlk188007416" localSheetId="7">'พ.ค.68'!#REF!</definedName>
    <definedName name="_Hlk188007416" localSheetId="3">'ม.ค.68'!#REF!</definedName>
    <definedName name="_Hlk188007416" localSheetId="8">'มิ.ย.68'!#REF!</definedName>
    <definedName name="_Hlk188007416" localSheetId="5">'มี.ค.68'!#REF!</definedName>
    <definedName name="_Hlk188007416" localSheetId="6">'เม.ย.68'!#REF!</definedName>
    <definedName name="_Hlk188007416" localSheetId="10">'ส.ค.68'!#REF!</definedName>
    <definedName name="_Hlk188007436" localSheetId="9">'ก.ค.68'!#REF!</definedName>
    <definedName name="_Hlk188007436" localSheetId="4">'ก.พ.68'!#REF!</definedName>
    <definedName name="_Hlk188007436" localSheetId="11">'ก.ย.68'!#REF!</definedName>
    <definedName name="_Hlk188007436" localSheetId="2">'ธ.ค.67'!$B$14</definedName>
    <definedName name="_Hlk188007436" localSheetId="7">'พ.ค.68'!#REF!</definedName>
    <definedName name="_Hlk188007436" localSheetId="3">'ม.ค.68'!#REF!</definedName>
    <definedName name="_Hlk188007436" localSheetId="8">'มิ.ย.68'!#REF!</definedName>
    <definedName name="_Hlk188007436" localSheetId="5">'มี.ค.68'!#REF!</definedName>
    <definedName name="_Hlk188007436" localSheetId="6">'เม.ย.68'!#REF!</definedName>
    <definedName name="_Hlk188007436" localSheetId="10">'ส.ค.68'!#REF!</definedName>
    <definedName name="_Hlk188007466" localSheetId="9">'ก.ค.68'!#REF!</definedName>
    <definedName name="_Hlk188007466" localSheetId="4">'ก.พ.68'!#REF!</definedName>
    <definedName name="_Hlk188007466" localSheetId="11">'ก.ย.68'!#REF!</definedName>
    <definedName name="_Hlk188007466" localSheetId="2">'ธ.ค.67'!$B$15</definedName>
    <definedName name="_Hlk188007466" localSheetId="7">'พ.ค.68'!#REF!</definedName>
    <definedName name="_Hlk188007466" localSheetId="3">'ม.ค.68'!#REF!</definedName>
    <definedName name="_Hlk188007466" localSheetId="8">'มิ.ย.68'!#REF!</definedName>
    <definedName name="_Hlk188007466" localSheetId="5">'มี.ค.68'!#REF!</definedName>
    <definedName name="_Hlk188007466" localSheetId="6">'เม.ย.68'!#REF!</definedName>
    <definedName name="_Hlk188007466" localSheetId="10">'ส.ค.68'!#REF!</definedName>
    <definedName name="_Hlk188007489" localSheetId="9">'ก.ค.68'!#REF!</definedName>
    <definedName name="_Hlk188007489" localSheetId="4">'ก.พ.68'!#REF!</definedName>
    <definedName name="_Hlk188007489" localSheetId="11">'ก.ย.68'!#REF!</definedName>
    <definedName name="_Hlk188007489" localSheetId="2">'ธ.ค.67'!$B$16</definedName>
    <definedName name="_Hlk188007489" localSheetId="7">'พ.ค.68'!#REF!</definedName>
    <definedName name="_Hlk188007489" localSheetId="3">'ม.ค.68'!#REF!</definedName>
    <definedName name="_Hlk188007489" localSheetId="8">'มิ.ย.68'!#REF!</definedName>
    <definedName name="_Hlk188007489" localSheetId="5">'มี.ค.68'!#REF!</definedName>
    <definedName name="_Hlk188007489" localSheetId="6">'เม.ย.68'!#REF!</definedName>
    <definedName name="_Hlk188007489" localSheetId="10">'ส.ค.68'!#REF!</definedName>
    <definedName name="_Hlk188007511" localSheetId="9">'ก.ค.68'!#REF!</definedName>
    <definedName name="_Hlk188007511" localSheetId="4">'ก.พ.68'!#REF!</definedName>
    <definedName name="_Hlk188007511" localSheetId="11">'ก.ย.68'!#REF!</definedName>
    <definedName name="_Hlk188007511" localSheetId="2">'ธ.ค.67'!$B$17</definedName>
    <definedName name="_Hlk188007511" localSheetId="7">'พ.ค.68'!#REF!</definedName>
    <definedName name="_Hlk188007511" localSheetId="3">'ม.ค.68'!#REF!</definedName>
    <definedName name="_Hlk188007511" localSheetId="8">'มิ.ย.68'!#REF!</definedName>
    <definedName name="_Hlk188007511" localSheetId="5">'มี.ค.68'!#REF!</definedName>
    <definedName name="_Hlk188007511" localSheetId="6">'เม.ย.68'!#REF!</definedName>
    <definedName name="_Hlk188007511" localSheetId="10">'ส.ค.68'!#REF!</definedName>
    <definedName name="_Hlk188007535" localSheetId="9">'ก.ค.68'!#REF!</definedName>
    <definedName name="_Hlk188007535" localSheetId="4">'ก.พ.68'!#REF!</definedName>
    <definedName name="_Hlk188007535" localSheetId="11">'ก.ย.68'!#REF!</definedName>
    <definedName name="_Hlk188007535" localSheetId="2">'ธ.ค.67'!$B$18</definedName>
    <definedName name="_Hlk188007535" localSheetId="7">'พ.ค.68'!#REF!</definedName>
    <definedName name="_Hlk188007535" localSheetId="3">'ม.ค.68'!#REF!</definedName>
    <definedName name="_Hlk188007535" localSheetId="8">'มิ.ย.68'!#REF!</definedName>
    <definedName name="_Hlk188007535" localSheetId="5">'มี.ค.68'!#REF!</definedName>
    <definedName name="_Hlk188007535" localSheetId="6">'เม.ย.68'!#REF!</definedName>
    <definedName name="_Hlk188007535" localSheetId="10">'ส.ค.68'!#REF!</definedName>
    <definedName name="_Hlk188007559" localSheetId="9">'ก.ค.68'!#REF!</definedName>
    <definedName name="_Hlk188007559" localSheetId="4">'ก.พ.68'!#REF!</definedName>
    <definedName name="_Hlk188007559" localSheetId="11">'ก.ย.68'!#REF!</definedName>
    <definedName name="_Hlk188007559" localSheetId="2">'ธ.ค.67'!$B$19</definedName>
    <definedName name="_Hlk188007559" localSheetId="7">'พ.ค.68'!#REF!</definedName>
    <definedName name="_Hlk188007559" localSheetId="3">'ม.ค.68'!#REF!</definedName>
    <definedName name="_Hlk188007559" localSheetId="8">'มิ.ย.68'!#REF!</definedName>
    <definedName name="_Hlk188007559" localSheetId="5">'มี.ค.68'!#REF!</definedName>
    <definedName name="_Hlk188007559" localSheetId="6">'เม.ย.68'!#REF!</definedName>
    <definedName name="_Hlk188007559" localSheetId="10">'ส.ค.68'!#REF!</definedName>
    <definedName name="_Hlk188007582" localSheetId="9">'ก.ค.68'!#REF!</definedName>
    <definedName name="_Hlk188007582" localSheetId="4">'ก.พ.68'!#REF!</definedName>
    <definedName name="_Hlk188007582" localSheetId="11">'ก.ย.68'!#REF!</definedName>
    <definedName name="_Hlk188007582" localSheetId="2">'ธ.ค.67'!$B$20</definedName>
    <definedName name="_Hlk188007582" localSheetId="7">'พ.ค.68'!#REF!</definedName>
    <definedName name="_Hlk188007582" localSheetId="3">'ม.ค.68'!#REF!</definedName>
    <definedName name="_Hlk188007582" localSheetId="8">'มิ.ย.68'!#REF!</definedName>
    <definedName name="_Hlk188007582" localSheetId="5">'มี.ค.68'!#REF!</definedName>
    <definedName name="_Hlk188007582" localSheetId="6">'เม.ย.68'!#REF!</definedName>
    <definedName name="_Hlk188007582" localSheetId="10">'ส.ค.68'!#REF!</definedName>
    <definedName name="_Hlk188007605" localSheetId="9">'ก.ค.68'!#REF!</definedName>
    <definedName name="_Hlk188007605" localSheetId="4">'ก.พ.68'!#REF!</definedName>
    <definedName name="_Hlk188007605" localSheetId="11">'ก.ย.68'!#REF!</definedName>
    <definedName name="_Hlk188007605" localSheetId="2">'ธ.ค.67'!$B$21</definedName>
    <definedName name="_Hlk188007605" localSheetId="7">'พ.ค.68'!#REF!</definedName>
    <definedName name="_Hlk188007605" localSheetId="3">'ม.ค.68'!#REF!</definedName>
    <definedName name="_Hlk188007605" localSheetId="8">'มิ.ย.68'!#REF!</definedName>
    <definedName name="_Hlk188007605" localSheetId="5">'มี.ค.68'!#REF!</definedName>
    <definedName name="_Hlk188007605" localSheetId="6">'เม.ย.68'!#REF!</definedName>
    <definedName name="_Hlk188007605" localSheetId="10">'ส.ค.68'!#REF!</definedName>
    <definedName name="_Hlk188007628" localSheetId="9">'ก.ค.68'!#REF!</definedName>
    <definedName name="_Hlk188007628" localSheetId="4">'ก.พ.68'!#REF!</definedName>
    <definedName name="_Hlk188007628" localSheetId="11">'ก.ย.68'!#REF!</definedName>
    <definedName name="_Hlk188007628" localSheetId="2">'ธ.ค.67'!$B$22</definedName>
    <definedName name="_Hlk188007628" localSheetId="7">'พ.ค.68'!#REF!</definedName>
    <definedName name="_Hlk188007628" localSheetId="3">'ม.ค.68'!#REF!</definedName>
    <definedName name="_Hlk188007628" localSheetId="8">'มิ.ย.68'!#REF!</definedName>
    <definedName name="_Hlk188007628" localSheetId="5">'มี.ค.68'!#REF!</definedName>
    <definedName name="_Hlk188007628" localSheetId="6">'เม.ย.68'!#REF!</definedName>
    <definedName name="_Hlk188007628" localSheetId="10">'ส.ค.68'!#REF!</definedName>
    <definedName name="_Hlk196315559" localSheetId="9">'ก.ค.68'!#REF!</definedName>
    <definedName name="_Hlk196315559" localSheetId="4">'ก.พ.68'!#REF!</definedName>
    <definedName name="_Hlk196315559" localSheetId="11">'ก.ย.68'!#REF!</definedName>
    <definedName name="_Hlk196315559" localSheetId="7">'พ.ค.68'!#REF!</definedName>
    <definedName name="_Hlk196315559" localSheetId="3">'ม.ค.68'!$B$10</definedName>
    <definedName name="_Hlk196315559" localSheetId="8">'มิ.ย.68'!#REF!</definedName>
    <definedName name="_Hlk196315559" localSheetId="5">'มี.ค.68'!#REF!</definedName>
    <definedName name="_Hlk196315559" localSheetId="6">'เม.ย.68'!#REF!</definedName>
    <definedName name="_Hlk196315559" localSheetId="10">'ส.ค.68'!#REF!</definedName>
    <definedName name="_Hlk196315583" localSheetId="9">'ก.ค.68'!#REF!</definedName>
    <definedName name="_Hlk196315583" localSheetId="4">'ก.พ.68'!#REF!</definedName>
    <definedName name="_Hlk196315583" localSheetId="11">'ก.ย.68'!#REF!</definedName>
    <definedName name="_Hlk196315583" localSheetId="7">'พ.ค.68'!#REF!</definedName>
    <definedName name="_Hlk196315583" localSheetId="3">'ม.ค.68'!$B$11</definedName>
    <definedName name="_Hlk196315583" localSheetId="8">'มิ.ย.68'!#REF!</definedName>
    <definedName name="_Hlk196315583" localSheetId="5">'มี.ค.68'!#REF!</definedName>
    <definedName name="_Hlk196315583" localSheetId="6">'เม.ย.68'!#REF!</definedName>
    <definedName name="_Hlk196315583" localSheetId="10">'ส.ค.68'!#REF!</definedName>
    <definedName name="_Hlk196315660" localSheetId="9">'ก.ค.68'!#REF!</definedName>
    <definedName name="_Hlk196315660" localSheetId="4">'ก.พ.68'!#REF!</definedName>
    <definedName name="_Hlk196315660" localSheetId="11">'ก.ย.68'!#REF!</definedName>
    <definedName name="_Hlk196315660" localSheetId="7">'พ.ค.68'!#REF!</definedName>
    <definedName name="_Hlk196315660" localSheetId="3">'ม.ค.68'!$B$12</definedName>
    <definedName name="_Hlk196315660" localSheetId="8">'มิ.ย.68'!#REF!</definedName>
    <definedName name="_Hlk196315660" localSheetId="5">'มี.ค.68'!#REF!</definedName>
    <definedName name="_Hlk196315660" localSheetId="6">'เม.ย.68'!#REF!</definedName>
    <definedName name="_Hlk196315660" localSheetId="10">'ส.ค.68'!#REF!</definedName>
    <definedName name="_Hlk210834141" localSheetId="11">'ก.ย.68'!#REF!</definedName>
    <definedName name="_Hlk210834141" localSheetId="10">'ส.ค.68'!$B$9</definedName>
    <definedName name="_Hlk210834172" localSheetId="11">'ก.ย.68'!#REF!</definedName>
    <definedName name="_Hlk210834172" localSheetId="10">'ส.ค.68'!$B$10</definedName>
    <definedName name="_Hlk210834194" localSheetId="11">'ก.ย.68'!#REF!</definedName>
    <definedName name="_Hlk210834194" localSheetId="10">'ส.ค.68'!$B$11</definedName>
    <definedName name="_Hlk210834214" localSheetId="11">'ก.ย.68'!#REF!</definedName>
    <definedName name="_Hlk210834214" localSheetId="10">'ส.ค.68'!$B$12</definedName>
    <definedName name="_Hlk210834239" localSheetId="11">'ก.ย.68'!#REF!</definedName>
    <definedName name="_Hlk210834239" localSheetId="10">'ส.ค.68'!$B$13</definedName>
    <definedName name="_Hlk210834261" localSheetId="11">'ก.ย.68'!#REF!</definedName>
    <definedName name="_Hlk210834261" localSheetId="10">'ส.ค.68'!$B$14</definedName>
    <definedName name="_Hlk210834312" localSheetId="11">'ก.ย.68'!#REF!</definedName>
    <definedName name="_Hlk210834312" localSheetId="10">'ส.ค.68'!$B$15</definedName>
    <definedName name="_Hlk210834372" localSheetId="11">'ก.ย.68'!#REF!</definedName>
    <definedName name="_Hlk210834372" localSheetId="10">'ส.ค.68'!$B$16</definedName>
    <definedName name="_Hlk210834396" localSheetId="11">'ก.ย.68'!#REF!</definedName>
    <definedName name="_Hlk210834396" localSheetId="10">'ส.ค.68'!$B$17</definedName>
    <definedName name="_Hlk210834417" localSheetId="11">'ก.ย.68'!#REF!</definedName>
    <definedName name="_Hlk210834417" localSheetId="10">'ส.ค.68'!$B$18</definedName>
    <definedName name="_Hlk210834446" localSheetId="11">'ก.ย.68'!#REF!</definedName>
    <definedName name="_Hlk210834446" localSheetId="10">'ส.ค.68'!$B$19</definedName>
    <definedName name="_Hlk210834465" localSheetId="11">'ก.ย.68'!#REF!</definedName>
    <definedName name="_Hlk210834465" localSheetId="10">'ส.ค.68'!$B$20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4" l="1"/>
  <c r="D34" i="14"/>
  <c r="D35" i="14"/>
  <c r="C28" i="14"/>
  <c r="C27" i="14"/>
  <c r="C26" i="14"/>
  <c r="C30" i="14" s="1"/>
  <c r="C35" i="14"/>
  <c r="C36" i="14"/>
  <c r="D33" i="13"/>
  <c r="D34" i="13"/>
  <c r="D28" i="14"/>
  <c r="D27" i="14"/>
  <c r="D26" i="14"/>
  <c r="D36" i="14"/>
  <c r="D35" i="13"/>
  <c r="C35" i="13"/>
  <c r="C34" i="13"/>
  <c r="C33" i="13"/>
  <c r="D30" i="12"/>
  <c r="D29" i="12"/>
  <c r="D28" i="12"/>
  <c r="C30" i="12"/>
  <c r="C29" i="12"/>
  <c r="C28" i="12"/>
  <c r="D31" i="9"/>
  <c r="D30" i="9"/>
  <c r="D29" i="9"/>
  <c r="C29" i="9"/>
  <c r="C31" i="9"/>
  <c r="C30" i="9"/>
  <c r="C34" i="8"/>
  <c r="C33" i="8"/>
  <c r="C32" i="8"/>
  <c r="D34" i="8"/>
  <c r="D33" i="8"/>
  <c r="D32" i="8"/>
  <c r="D36" i="8" s="1"/>
  <c r="D36" i="7"/>
  <c r="D35" i="7"/>
  <c r="D34" i="7"/>
  <c r="C36" i="7"/>
  <c r="C35" i="7"/>
  <c r="C34" i="7"/>
  <c r="D25" i="6"/>
  <c r="D24" i="6"/>
  <c r="D23" i="6"/>
  <c r="D35" i="6"/>
  <c r="D33" i="6"/>
  <c r="D32" i="6"/>
  <c r="D31" i="6"/>
  <c r="C33" i="6"/>
  <c r="C32" i="6"/>
  <c r="C31" i="6"/>
  <c r="D26" i="5"/>
  <c r="D25" i="5"/>
  <c r="D24" i="5"/>
  <c r="D23" i="5"/>
  <c r="D27" i="5"/>
  <c r="D33" i="5"/>
  <c r="D31" i="5"/>
  <c r="D32" i="5"/>
  <c r="C33" i="5"/>
  <c r="C32" i="5"/>
  <c r="C31" i="5"/>
  <c r="D27" i="4"/>
  <c r="D26" i="4"/>
  <c r="D25" i="4"/>
  <c r="C27" i="4"/>
  <c r="C26" i="4"/>
  <c r="C25" i="4"/>
  <c r="D39" i="3"/>
  <c r="D42" i="3" s="1"/>
  <c r="D38" i="3"/>
  <c r="C40" i="3"/>
  <c r="C39" i="3"/>
  <c r="C38" i="3"/>
  <c r="D40" i="3"/>
  <c r="D38" i="2"/>
  <c r="D37" i="2"/>
  <c r="D36" i="2"/>
  <c r="C38" i="2"/>
  <c r="C37" i="2"/>
  <c r="C36" i="2"/>
  <c r="C55" i="1"/>
  <c r="C54" i="1"/>
  <c r="C53" i="1"/>
  <c r="D38" i="14" l="1"/>
  <c r="D30" i="14"/>
  <c r="C38" i="14"/>
  <c r="D37" i="13"/>
  <c r="C37" i="13"/>
  <c r="D32" i="12"/>
  <c r="C32" i="12"/>
  <c r="D33" i="9"/>
  <c r="C33" i="9"/>
  <c r="C36" i="8"/>
  <c r="D38" i="7"/>
  <c r="C38" i="7"/>
  <c r="C35" i="6"/>
  <c r="D35" i="5"/>
  <c r="C35" i="5"/>
  <c r="D29" i="4"/>
  <c r="C29" i="4"/>
  <c r="C42" i="3"/>
  <c r="D40" i="2"/>
  <c r="C40" i="2"/>
  <c r="C57" i="1" l="1"/>
  <c r="D53" i="1"/>
  <c r="D55" i="1"/>
  <c r="D54" i="1"/>
  <c r="C45" i="1"/>
  <c r="C29" i="14"/>
  <c r="D27" i="13"/>
  <c r="D26" i="13"/>
  <c r="D25" i="13"/>
  <c r="C27" i="13"/>
  <c r="C26" i="13"/>
  <c r="C25" i="13"/>
  <c r="C28" i="13"/>
  <c r="D22" i="12"/>
  <c r="D21" i="12"/>
  <c r="D20" i="12"/>
  <c r="C22" i="12"/>
  <c r="C21" i="12"/>
  <c r="C20" i="12"/>
  <c r="C23" i="12"/>
  <c r="D24" i="9"/>
  <c r="D23" i="9"/>
  <c r="D22" i="9"/>
  <c r="D21" i="9"/>
  <c r="C24" i="9"/>
  <c r="C23" i="9"/>
  <c r="C22" i="9"/>
  <c r="C21" i="9"/>
  <c r="D26" i="8"/>
  <c r="D25" i="8"/>
  <c r="D24" i="8"/>
  <c r="C26" i="8"/>
  <c r="C25" i="8"/>
  <c r="C24" i="8"/>
  <c r="D27" i="8"/>
  <c r="C27" i="8"/>
  <c r="D30" i="7"/>
  <c r="D28" i="7"/>
  <c r="D27" i="7"/>
  <c r="D26" i="7"/>
  <c r="C28" i="7"/>
  <c r="C27" i="7"/>
  <c r="C26" i="7"/>
  <c r="D29" i="7"/>
  <c r="C29" i="7"/>
  <c r="C25" i="6"/>
  <c r="C24" i="6"/>
  <c r="C23" i="6"/>
  <c r="C26" i="6"/>
  <c r="C26" i="5"/>
  <c r="C25" i="5"/>
  <c r="C24" i="5"/>
  <c r="C23" i="5"/>
  <c r="D20" i="4"/>
  <c r="D18" i="4"/>
  <c r="D17" i="4"/>
  <c r="C20" i="4"/>
  <c r="C18" i="4"/>
  <c r="C17" i="4"/>
  <c r="C19" i="4"/>
  <c r="D32" i="3"/>
  <c r="D31" i="3"/>
  <c r="D30" i="3"/>
  <c r="C32" i="3"/>
  <c r="C31" i="3"/>
  <c r="C30" i="3"/>
  <c r="D57" i="1" l="1"/>
  <c r="C29" i="13"/>
  <c r="D29" i="13"/>
  <c r="D24" i="12"/>
  <c r="C24" i="12"/>
  <c r="C25" i="9"/>
  <c r="D25" i="9"/>
  <c r="D28" i="8"/>
  <c r="C28" i="8"/>
  <c r="C30" i="7"/>
  <c r="D27" i="6"/>
  <c r="C27" i="6"/>
  <c r="C27" i="5"/>
  <c r="D21" i="4"/>
  <c r="C21" i="4"/>
  <c r="D32" i="2"/>
  <c r="D31" i="2"/>
  <c r="D29" i="2"/>
  <c r="D28" i="2"/>
  <c r="C31" i="2"/>
  <c r="C29" i="2"/>
  <c r="C28" i="2"/>
  <c r="D47" i="1"/>
  <c r="D46" i="1"/>
  <c r="D45" i="1"/>
  <c r="D48" i="1"/>
  <c r="C48" i="1"/>
  <c r="C49" i="1" s="1"/>
  <c r="C47" i="1"/>
  <c r="C46" i="1"/>
  <c r="D49" i="1" l="1"/>
  <c r="D34" i="3"/>
  <c r="C34" i="3"/>
  <c r="C32" i="2"/>
</calcChain>
</file>

<file path=xl/sharedStrings.xml><?xml version="1.0" encoding="utf-8"?>
<sst xmlns="http://schemas.openxmlformats.org/spreadsheetml/2006/main" count="1632" uniqueCount="562">
  <si>
    <t>ลำดับที่</t>
  </si>
  <si>
    <t>งานที่จะจัดซื้อหรือจัดจ้าง</t>
  </si>
  <si>
    <t>วงเงินที่จะซื้อ</t>
  </si>
  <si>
    <t>วงเงิน</t>
  </si>
  <si>
    <t>(ราคากลาง)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</si>
  <si>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</si>
  <si>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</si>
  <si>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ผู้ได้รับการคัดเลือกและราคาที่ตกลงหรือซื้อจ้าง</t>
  </si>
  <si>
    <t>เหตุผลที่คัดเลือกโดยสังเขป</t>
  </si>
  <si>
    <t>เลขที่และวันที่ของสัญญาหรือข้อตกลงในการจัดซื้อหรือจ้าง</t>
  </si>
  <si>
    <t>รายชื่อ</t>
  </si>
  <si>
    <t>จำนวนเงิน</t>
  </si>
  <si>
    <t>จ้างเหมาจัดหาอาหารกลางวันศูนย์พัฒนาเด็กเล็กบ้านเกาะเสม็ด หมู่ที่ 4 บ้านเกาะเสม็ด ตำบลเพ อำเภอเมืองระยอง จังหวัดระยอง เดือนตุลาคม 2567 ถึงเดือนพฤศจิกายน 2567 ประจำปีงบประมาณ พ.ศ. 2568</t>
  </si>
  <si>
    <t xml:space="preserve">นางฐิติรัตน์ ณัฐศิริมาลา </t>
  </si>
  <si>
    <t>สรุปผลการดำเนินการจัดซื้อจัดจ้าง ตุลาคม 2567
องค์การบริหารส่วนตำบลเพ อำเภอเมือง จังหวัดระยอง</t>
  </si>
  <si>
    <t>แบบ สขร.1</t>
  </si>
  <si>
    <t>จ้างโครงการจัดการมูลฝอย หมู่ที่ 4 บ้านเกาะเสม็ด ตำบลเพ อำเภอเมืองระยอง จังหวัดระยอง ประจำปีงบประมาณ พ.ศ. 2568</t>
  </si>
  <si>
    <t>บริษัท ทีพีพี เวสต์ เมเนจเม้นท์ จำกัด โดยนายเดชพล อริยชาติผดุงกิจ และนายไพบูลย์  คุ้มคำ กรรมการผู้จัดการ</t>
  </si>
  <si>
    <t>จ้างเหมาจัดทำตรายางสำนักปลัดฯ จำนวน 1 รายการ ประจำปีงบประมาณ พ.ศ. 2568</t>
  </si>
  <si>
    <t>จ้างโครงการจัดการมูลฝอย หมู่ที่ 1, ๖ และ ๗ ตำบลเพ อำเภอเมืองระยอง จังหวัดระยอง ประจำปีงบประมาณ พ.ศ. 2568 ประจำเดือน ตุลาคม 2567 ประจำปีงบประมาณ พ.ศ. 2568</t>
  </si>
  <si>
    <t>มัณฑนา มาประกอบ</t>
  </si>
  <si>
    <t>จ้างเหมาจัดทำตรายางกองคลัง จำนวน 1 รายการ ประจำปีงบประมาณ พ.ศ. 2568</t>
  </si>
  <si>
    <t>จ้างดูแลบำรุงรักษาระบบบำบัดน้ำเสีย หมู่ที่ 4 บ้านเกาะเสม็ดตำบลเพ อำเภอเมืองระยอง จังหวัดระยอง ประจำปีงบประมาณ พ.ศ. 2568 ประจำเดือน ตุลาคม 2567 ประจำปีงบประมาณ พ.ศ. 2568</t>
  </si>
  <si>
    <t>จ้างเหมาจัดทำตรายางกองช่าง จำนวน 1 รายการ ประจำปีงบประมาณ พ.ศ. 2568</t>
  </si>
  <si>
    <t>จ้างเหมาจัดทำตรายางกองการศึกษา ศาสนาและวัฒนธรรม จำนวน 1 รายการ ประจำปีงบประมาณ พ.ศ. 2568</t>
  </si>
  <si>
    <t>จ้างเหมาแรงงาน โครงการต่อเติมหลังคาบริเวณด้านหน้าอาคารองค์การบริหารส่วนตำบลเพ อำเภอเมืองระยอง จังหวัดระยอง ประจำปีงบประมาณ พ.ศ. 2568</t>
  </si>
  <si>
    <t xml:space="preserve">นายสายัณห์   แซ่เฮ้ง  </t>
  </si>
  <si>
    <t>จ้างเหมาซ่อมแซมเครื่องพิมพ์กองคลัง เลขรหัสครุภัณฑ์ 480-62-0024 ประจำปีงบประมาณ พ.ศ. 2568</t>
  </si>
  <si>
    <t>จ้างเหมาซ่อมแซมระบบสตาร์ทเครื่องยนต์ รถยนต์หมายเลขทะเบียน กค 8073 ระยอง ประจำปีงบประมาณ พ.ศ. 2568</t>
  </si>
  <si>
    <t>จ้างเหมาเรือเร็วรับส่งไปและกลับ จำนวน 1 ลำ โครงการวัด ประชา รัฐ สร้างสุข หมู่ที่ 4 บ้านเกาะเสม็ด ตำบลเพ อำเภอเมืองระยอง จังหวัดระยอง ประจำปีงบประมาณ พ.ศ. 2568</t>
  </si>
  <si>
    <t>นายสุวรรณ  พึ่งกุศล</t>
  </si>
  <si>
    <t>นายสุวรรณ   พึ่งกุศล</t>
  </si>
  <si>
    <t>จ้างเหมาเก็บขนดินขวางถนน บริเวณพุทธสถาน หมู่ที่ 6 บ้านต้นลำดวน ตำบลเพ อำเภอเมืองระยอง จังหวัดระยอง ประจำปีงบประมาณ พ.ศ. 2568</t>
  </si>
  <si>
    <t xml:space="preserve">นายอริย์ธัช  ประสาน  </t>
  </si>
  <si>
    <t>จ้างเหมายานพาหนะรถยนต์โดยสาร (ไม่ประจำทาง) ปรับอากาศ ๒ ชั้น ๘ ล้อ ขนาดไม่น้อยกว่า ๔๕ ที่นั่ง พร้อมพนักงานขับรถและน้ำมันเชื้อเพลิง จำนวน ๑ คัน โครงการพัฒนาศักยภาพบุคลากรด้านการจัดบริการสุขภาพเบื้องต้นในชุมชน ประจำปีงบประมาณ พ.ศ. 2568</t>
  </si>
  <si>
    <t>จ้างเหมาดูแลบำรุงรักษาระบบบำบัดน้ำเสีย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พฤศจิกายน 2567 ประจำปีงบประมาณ พ.ศ. 2568</t>
  </si>
  <si>
    <t>จัดซื้อวัสดุไฟฟ้าและวิทยุกองช่าง จำนวน 1 รายการ ประจำปีงบประมาณ พ.ศ. 2568</t>
  </si>
  <si>
    <t>จัดซื้อวัสดุสำนักงาน (แบบพิมพ์) กองคลัง จำนวน 12 รายการ ประจำปีงบประมาณ พ.ศ. 2568</t>
  </si>
  <si>
    <t>โรงพิมพ์อาสารักษาดินแดน กรมการปกครอง</t>
  </si>
  <si>
    <t>จัดซื้อวัสดุก่อสร้าง โครงการปรับปรุงซ่อมแซม บริเวณเสาธงองค์การบริหารส่วนตำบลเพ อำเภอเมืองระยอง จังหวัดระยอง ประจำปีงบประมาณ พ.ศ. 2568</t>
  </si>
  <si>
    <t>โครงการจ้างเหมาเจ้าหน้าที่ปฏิบัติงานด้านธุรการ ประจำกองคลัง จำนวน 1 คน ประจำปีงบประมาณ พ.ศ. ๒๕๖8</t>
  </si>
  <si>
    <t>นางสาวอรนิชา  บุตรพระพาย</t>
  </si>
  <si>
    <t>โครงการจ้างเหมาบุคคลปฏิบัติงานทั่วไป ณ องค์การบริหารส่วนตำบลเพ ตำบลเพ อำเภอเมืองระยอง จังหวัดระยอง ประจำปีงบประมาณ พ.ศ. ๒๕๖8</t>
  </si>
  <si>
    <t>นางณัฐญา  หมื่นหาญ</t>
  </si>
  <si>
    <t>จ้างเหมาเจ้าหน้าที่ปฏิบัติงานบันทึกข้อมูล  จำนวน 1 คน ประจำปีงบประมาณ พ.ศ. ๒๕๖8</t>
  </si>
  <si>
    <t>นางสาวภัทรมน  หอมมาก</t>
  </si>
  <si>
    <t>จ้างเหมาพนักงานขับรถยนต์บรรทุกน้ำแบบอเนกประสงค์ ประจำปีงบประมาณ พ.ศ. ๒๕๖8</t>
  </si>
  <si>
    <t>นายพงษ์ปิยะ  โพธิ์แสง</t>
  </si>
  <si>
    <t>จ้างเหมาคนงานทั่วไป ประจำปีงบประมาณ พ.ศ. ๒๕๖8</t>
  </si>
  <si>
    <t>นายเอนก  สาทแก้ว</t>
  </si>
  <si>
    <t>จ้างเหมาบุคคลทำความสะอาดถนนและทางเท้า  หมู่ที่ 4 บ้านเกาะเสม็ด ประจำปีงบประมาณ พ.ศ. 2568</t>
  </si>
  <si>
    <t>นายบุญมี  นุชประเสริฐ</t>
  </si>
  <si>
    <t>โครงการจ้างเหมาซ่อมบำรุงรักษาไฟฟ้าสาธารณะ องค์การบริหารส่วนตำบลเพ ปีงบประมาณ 2568 พื้นที่ หมู่ที่ ๔ บ้านเกาะเสม็ด ตำบลเพ อำเภอเมือง จังหวัดระยอง ประจำปีงบประมาณ พ.ศ. 2568</t>
  </si>
  <si>
    <t>บริษัท ธนวัฒน์ซัพพลาย 2566 จำกัด</t>
  </si>
  <si>
    <t>โครงการจ้างเหมาซ่อมบำรุงรักษาไฟฟ้าสาธารณะ องค์การบริหารส่วนตำบลเพ ปีงบประมาณ 2568 พื้นที่ หมู่ที่ 1, 6 แล 7 ตำบลเพ อำเภอเมือง จังหวัดระยอง ประจำปีงบประมาณ พ.ศ. 2568</t>
  </si>
  <si>
    <t>นายฤทธิไกร  เฟื่องประยูร</t>
  </si>
  <si>
    <t>โครงการจ้างเหมาบุคคลปฏิบัติงาน กองช่าง องค์การบริหารส่วนตำบลเพ ประจำปีงบประมาณ พ.ศ. 2568</t>
  </si>
  <si>
    <t>นายเชาว์  ตุ้มชี</t>
  </si>
  <si>
    <t>จ้างเหมาพนักงานรักษาความปลอดภัยของทางราชการ ประจำปีงบประมาณ พ.ศ. 2568</t>
  </si>
  <si>
    <t>บริษัท รักษาความปลอดภัย สุนทรภู่ จำกัด</t>
  </si>
  <si>
    <t>จ้างเหมาเดินระบบคัดแยกขยะมูลฝอย หมู่ที่ 4 บ้านเกาะเสม็ด ประจำปีงบประมาณ พ.ศ. 2568</t>
  </si>
  <si>
    <t>บริษัท ทีพีพี เวสต์ เมเนจเม้นท์ จำกัด</t>
  </si>
  <si>
    <t xml:space="preserve">จ้างเหมาเจ้าหน้าที่ปฏิบัติงานทั่วไป ประจำกองคลัง  ประจำปีงบประมาณ พ.ศ. 2568 </t>
  </si>
  <si>
    <t>นางสาวธมนวรรณ  มัสยามาศ</t>
  </si>
  <si>
    <t>โครงการปรับปรุงถนนคอนกรีตเสริมเหล็ก ถนนพระอภัยมณี (ช่วงเรนโบว์ - เนินป้าคิด) หมู่ที่ 4 บ้านเกาะเสม็ด ตำบลเพ อำเภอเมืองระยอง จังหวัดระยอง ประจำปีงบประมาณ พ.ศ. 2568</t>
  </si>
  <si>
    <t>บริษัท กรีนเพลส-เสม็ด</t>
  </si>
  <si>
    <t>โครงการจัดการมูลฝอย หมู่ที่ 1,6 และ 7 ตำบลเพ อำเภอเมืองระยอง จังหวดระยอง ประจำปีงบประมาณ พ.ศ. 2568</t>
  </si>
  <si>
    <t>บริษัท มัณฑนา 99 จำกัด</t>
  </si>
  <si>
    <t>จ้างเหมาบริการจัดการมูลฝอย (ขยะเปียกครัวเรือน) หมู่ที่ 4 บ้านเกาะเสม็ด ตำบลเพ อำเภอเมืองระยอง จังหวัดระยอง ประจำปีงบประมาณ พ.ศ. 2568</t>
  </si>
  <si>
    <t>โครงการบริหารจัดการขยะ หมู่ที่ 4 บ้านเกาะเสม็ด ตำบลเพ อำเภอเมืองระยอง จังหวัดระยอง ปจะจำปีงบประมาณ พ.ศ. 2568</t>
  </si>
  <si>
    <t>จ้างเหมาบุคคลเพื่อช่วยปฏิบัติงานด้านสาธารณะสุขและสิ่งแวดล้อม ประจำปีงบประมาณ พ.ศ. 2568</t>
  </si>
  <si>
    <t>นางสาวกรกช  กิจสำเร็จ</t>
  </si>
  <si>
    <t>จัดซื้อน้ำมันเชื้อเพลิง ประจำปีงบประมาณ 2568</t>
  </si>
  <si>
    <t>บริษัท ซัสโก้ จำกัด (มหาชน)</t>
  </si>
  <si>
    <t>เฉพาะ
เจาะจง</t>
  </si>
  <si>
    <t>เป็นผู้มีอาชีพรับจ้างงานดังกล่าวและราคาเหมาะสม</t>
  </si>
  <si>
    <t>จ. 1/2568
ลว. 1 ต.ค. 67</t>
  </si>
  <si>
    <t>ร้านก็อปปี้เซนเตอร์ 
โดยนางสาวทิพปภา  พุทธเจริญ</t>
  </si>
  <si>
    <t>จ. 2/2568
ลว. 3 ต.ค. 67</t>
  </si>
  <si>
    <t>จ. 3/2568
ลว. 1 ต.ค. 67</t>
  </si>
  <si>
    <t>จ. 3/2568
ลว. 3 ต.ค. 67</t>
  </si>
  <si>
    <t>บริษัท ธนวัฒน์ซัพพลาย 2566 จำกัด โดยนายทวีวัฒน์   สุขพราว</t>
  </si>
  <si>
    <t>บริษัท ธนวัฒน์ซัพพลาย 2566 จำกัด 
โดยนายทวีวัฒน์   สุขพราว</t>
  </si>
  <si>
    <t>จ. 4/2568
ลว. 1 ต.ค. 67</t>
  </si>
  <si>
    <t>จ. 4/2568
ลว. 3 ต.ค. 67</t>
  </si>
  <si>
    <t>จ. 5/2568
ลว. 3 ต.ค. 67</t>
  </si>
  <si>
    <t>จ. 6/2568
ลว. 4 ต.ค. 67</t>
  </si>
  <si>
    <t xml:space="preserve">ร้าน เกรท ไอที
โดยนายวิกรม วีระสกุล </t>
  </si>
  <si>
    <t>จ. 8/2568
ลว. 11 ต.ค. 67</t>
  </si>
  <si>
    <t>ร้านวีระชัยเซอร์วิส
โดยนายวีระชัย  ตั้งสุทธิชัยเจริญ</t>
  </si>
  <si>
    <t>จ. 9/2568
ลว. 11 ต.ค. 67</t>
  </si>
  <si>
    <t>จ. 10/2568
ลว. 16 ต.ค. 67</t>
  </si>
  <si>
    <t>จ. 12/2568
ลว. 24 ต.ค. 67</t>
  </si>
  <si>
    <t>ห้างหุ้นส่วนจำกัด กาญจนาทัวร์
โดยนางสาวกาญจนา  วงษ์ศรี</t>
  </si>
  <si>
    <t>จ. 13/2568
ลว. 31 ต.ค. 67</t>
  </si>
  <si>
    <t>จ. 14/2568
ลว. 31 ต.ค. 67</t>
  </si>
  <si>
    <t>จัดซื้อน้ำดื่ม สำหรับศูนย์พัฒนาเด็กเล็กบ้านเกาะเสม็ด ประจำปีงบประมาณ พ.ศ. 2568</t>
  </si>
  <si>
    <t>เป็นผู้มีอาชีพขายวัสดุดังกล่าวและราคาเหมาะสม</t>
  </si>
  <si>
    <t>ซ. 1/2568
ลว. 1 ต.ค. 67</t>
  </si>
  <si>
    <t>ร้านมณีรัตน์
โดยนางนงนุช   พุทธเจริญ</t>
  </si>
  <si>
    <t>ซ. 2/2568
ลว. 11 ต.ค. 67</t>
  </si>
  <si>
    <t>ซ. 3/2568
ลว. 21 ต.ค. 67</t>
  </si>
  <si>
    <t>ซ. 4/2568
ลว. 24 ต.ค. 67</t>
  </si>
  <si>
    <t>สัญญาจ้างที่ 1/2568
ลว. 1 ต.ค. 67</t>
  </si>
  <si>
    <t>สัญญาจ้างที่ 2/2568
ลว. 1 ต.ค. 67</t>
  </si>
  <si>
    <t>สัญญาจ้างที่ 3/2568
ลว. 1 ต.ค. 67</t>
  </si>
  <si>
    <t>สัญญาจ้างที่ 4/2568
ลว. 1 ต.ค. 67</t>
  </si>
  <si>
    <t>สัญญาจ้างที่ 5/2568
ลว. 1 ต.ค. 67</t>
  </si>
  <si>
    <t>สัญญาจ้างที่ 6/2568
ลว. 1 ต.ค. 67</t>
  </si>
  <si>
    <t>สัญญาจ้างที่ 7/2568
ลว. 1 ต.ค. 67</t>
  </si>
  <si>
    <t>สัญญาจ้างที่ 8/2568
ลว. 1 ต.ค. 67</t>
  </si>
  <si>
    <t>สัญญาจ้างที่ 9/2568
ลว. 1 ต.ค. 67</t>
  </si>
  <si>
    <t>สัญญาจ้างที่ 10/2568
ลว. 1 ต.ค. 67</t>
  </si>
  <si>
    <t>สัญญาจ้างที่ 11/2568
ลว. 1 ต.ค. 67</t>
  </si>
  <si>
    <t>สัญญาจ้างที่ 12/2568
ลว. 16 ต.ค. 67</t>
  </si>
  <si>
    <t>สัญญาจ้างที่ 13/2568
ลว. 24 ต.ค. 67</t>
  </si>
  <si>
    <t>สัญญาจ้างที่ 14/2568
ลว. 31 ต.ค. 67</t>
  </si>
  <si>
    <t>สัญญาจ้างที่ 15/2568
ลว. 31 ต.ค. 67</t>
  </si>
  <si>
    <t>สัญญาจ้างที่ 16/2568
ลว. 31 ต.ค. 67</t>
  </si>
  <si>
    <t>สัญญาจ้างที่ 17/2568
ลว. 31 ต.ค. 67</t>
  </si>
  <si>
    <t>สัญญาซื้อที่ 1/2568
ลว. 1 ต.ค. 67</t>
  </si>
  <si>
    <t>จ. 2/2568
ลว. 1 ต.ค. 67</t>
  </si>
  <si>
    <t>รวมจำนวนเงินทั้งสิ้น</t>
  </si>
  <si>
    <t>รายการ</t>
  </si>
  <si>
    <t>ใบสั่งจ้าง</t>
  </si>
  <si>
    <t>ใบสั่งซื้อ</t>
  </si>
  <si>
    <t>จำนวน
(รายการ)</t>
  </si>
  <si>
    <t>จำนวน
(บาท)</t>
  </si>
  <si>
    <t>สัญญาจ้าง</t>
  </si>
  <si>
    <t>สัญญาซื้อ</t>
  </si>
  <si>
    <t>สรุปผลการดำเนินการจัดซื้อจัดจ้าง พฤศจิกายน 2567
องค์การบริหารส่วนตำบลเพ อำเภอเมือง จังหวัดระยอง</t>
  </si>
  <si>
    <t xml:space="preserve">ประกวดราคาอิเล็ก
ทรอนิกส์ 
(e-bidding) </t>
  </si>
  <si>
    <t>ประกวดราคาอิเล็ก
ทรอนิกส์ 
(e-bidding)</t>
  </si>
  <si>
    <t>จ้างเหมาเรือขนส่งถังขยะเปียกครัวเรือน เพื่อวางตามจุดในพื้นที่ หมู่ที่ 4 บ้านเกาะเสม็ด ตำบลเพ อำเภอเมืองระยอง จังหวัดระยอง ประจำปีงบประมาณ พ.ศ. 2568</t>
  </si>
  <si>
    <t xml:space="preserve">นางสาวมัณฑนา   มาประกอบ </t>
  </si>
  <si>
    <t>จ้างเหมาเรือเร็วรับส่งไปและกลับ จำนวน 1 ลำ โครงการบริหารจัดการมูลฝอยบนพื้นที่เกาะเสม็ด หมู่ที่ 4 บ้านเกาะเสม็ด ตำบลเพ อำเภอเมืองระยอง จังหวัดระยอง ประจำปีงบประมาณ พ.ศ. 2568</t>
  </si>
  <si>
    <t xml:space="preserve">นายสุวรรณ   พึ่งกุศล  </t>
  </si>
  <si>
    <t>จ้างเหมาจัดงานโครงการจัดงานลอยกระทง หมู่ที่ 4 บ้านเกาะเสม็ด ตำบลเพ อำเภอเมืองระยอง จังหวัดระยอง ประจำปีงบประมาณ พ.ศ. 2568</t>
  </si>
  <si>
    <t xml:space="preserve">นายบุญสม   พรหมสูตร  </t>
  </si>
  <si>
    <t>จ้างเหมาจัดหาอาหารกลางวันศูนย์พัฒนาเด็กเล็กบ้านเกาะเสม็ด หมู่ที่ 4 บ้านเกาะเสม็ด ตำบลเพ อำเภอเมืองระยอง จังหวัดระยอง เดือนพฤศจิกายน 2567 ถึงเดือนพฤษภาคม 2568 ประจำปีงบประมาณ พ.ศ. 2568</t>
  </si>
  <si>
    <t>นางฐิติรัตน์ ณัฐศิริมาลา</t>
  </si>
  <si>
    <t>จ้างเหมาเรือเร็วรับส่งไปและกลับ จำนวน 1 ลำ โครงการแข่งขันกีฬาต้านยาเสพติด หมู่ที่ 4 บ้านเกาะเสม็ด ตำบลเพ อำเภอเมืองระยอง จังหวัดระยอง ประจำปีงบประมาณ พ.ศ. 2568</t>
  </si>
  <si>
    <t>จ้างเหมาตัดแต่งกิ่งไม้ บริเวณศูนย์พัฒนาเด็กเล็กบ้านเกาะเสม็ด หมู่ที่ 4 บ้านเกาะเสม็ด ตำบลเพ อำเภอเมืองระยอง จังหวัดระยอง ประจำปีงบประมาณ พ.ศ. 2568</t>
  </si>
  <si>
    <t>จ้างเหมาล้างทำความสะอาดและตรวจเช็คสภาพทั่วไปเครื่องปรับอากาศศูนย์พัฒนาเด็กเล็กบ้านเกาะเสม็ด หมู่ที่ 4 บ้านเกาะเสม็ด ตำบลเพ อำเภอเมืองระยอง จังหวัดระยอง จำนวน 2 เครื่อง ประจำปีงบประมาณ พ.ศ. 2568</t>
  </si>
  <si>
    <t>จ้างเหมาแรงงาน โครงการปรับปรุงซ่อมแซมบริเวณเสาธงองค์การบริหารส่วนตำบลเพ อำเภอเมืองระยอง จังหวัดระยอง ประจำปีงบประมาณ พ.ศ. 2568</t>
  </si>
  <si>
    <t>จ้างเหมาซ่อมแซมระบบไฟและฝาท้ายกระบะ รถยนต์หมายเลขทะเบียน กค 8073 ระยอง ประจำปีงบประมาณ พ.ศ. 2568</t>
  </si>
  <si>
    <t>จ้างเหมาเรือเร็วรับส่งไปและกลับ จำนวน 1 ลำ งานตรวจสอบสภาพครุภัณฑ์และประเมินครุภัณฑ์ก่อนรับโอนครุภัณฑ์ และตรวจรับพัสดุเพื่อรับโอนครุภัณฑ์ โครงการบริหารจัดการมูลฝอยบนพื้นที่เกาะเสม็ด หมู่ที่ 4 บ้านเกาะเสม็ด ตำบลเพ อำเภอเมืองระยอง จังหวัดระยอง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</si>
  <si>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ธันวาคม 2567 ประจำปีงบประมาณ พ.ศ. 2568</t>
  </si>
  <si>
    <t>จ้างเหมาดูแลบำรุงรักษาระบบบำบัดน้ำเสีย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ธันวาคม 2567 ประจำปีงบประมาณ พ.ศ. 2568</t>
  </si>
  <si>
    <t>จัดซื้อชุดกีฬา จำนวน 72 ชุด โครงการแข่งขันกีฬาต้านยาเสพติด ประจำปีงบประมาณ พ.ศ. 2568</t>
  </si>
  <si>
    <t>จัดซื้อวัสดุไฟฟ้าและวิทยุ สำนักปลัด จำนวน 20 รายการ ในการปรับปรุงระบบไฟฟ้าและแสงสว่าง อาคารสำนักงานองค์การบริหารส่วนตำบลเพ อำเภอเมืองระยอง จังหวัดระยอง ประจำปีงบประมาณ พ.ศ. 2568</t>
  </si>
  <si>
    <t>จัดซื้อผ้าอ้อมผู้ใหญ่ จำนวน 8,760 ชิ้น 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 ประจำปีงบประมาณ พ.ศ. 2568</t>
  </si>
  <si>
    <t>จัดซื้อชุดตรวจสารเสพติดเมทแอมเฟตามีนในปัสสาวะ จำนวน 49 ชุด  ประจำปีงบประมาณ พ.ศ. 2568</t>
  </si>
  <si>
    <t>จัดซื้ออาหารเสริม (นม) ประจำเดือน พฤศจิกายน 2567 ประจำปีงบประมาณ พ.ศ. 2568</t>
  </si>
  <si>
    <t>บริษัท พาชื่น จำกัด</t>
  </si>
  <si>
    <t>จัดซื้ออาหารเสริม (นม) ประจำภาคเรียนที่ 2/2567 ประจำเดือน ธันวาคม 2567 ประจำปีงบประมาณ พ.ศ. 2568</t>
  </si>
  <si>
    <t xml:space="preserve">บริษัท ทีพีพี เวสต์ เมเนจเม้นท์ จำกัด โดยนายเดชพล อริยชาติผดุงกิจ และนายไพบูลย์  คุ้มคำ กรรมการผู้จัดการ </t>
  </si>
  <si>
    <t>จ. 18/2568
ลว. 1 พ.ย. 67</t>
  </si>
  <si>
    <t>จ. 19/2568
ลว. 1 พ.ย. 67</t>
  </si>
  <si>
    <t>จ. 20/2568
ลว. 11 พ.ย. 67</t>
  </si>
  <si>
    <t>จ. 21/2568
ลว. 11 พ.ย. 67</t>
  </si>
  <si>
    <t>จ. 22/2568
ลว. 12 พ.ย. 67</t>
  </si>
  <si>
    <t>จ. 24/2568
ลว. 19 พ.ย. 67</t>
  </si>
  <si>
    <t>ธณัฐชาแอร์ 
โดยนางสาวหฤทัย บุตรดีอ้วน</t>
  </si>
  <si>
    <t>จ. 25/2568
ลว. 19 พ.ย. 67</t>
  </si>
  <si>
    <t>จ. 26/2568
ลว. 21 พ.ย. 67</t>
  </si>
  <si>
    <t>จ. 27/2568
ลว. 22 พ.ย. 67</t>
  </si>
  <si>
    <t>จ้างเหมาตรวจเช็คช่วงล่าง ตรวจสภาพทั่วไปและซ่อมแซมรถยนต์หมายเลขทะเบียน กธ 8273 ระยอง ประจำปีงบประมาณ พ.ศ. 2568</t>
  </si>
  <si>
    <t>จ. 28/2568
ลว. 22 พ.ย. 67</t>
  </si>
  <si>
    <t>จ. 29/2568
ลว. 25 พ.ย. 67</t>
  </si>
  <si>
    <t>จ. 30/2568
ลว. 29 พ.ย. 67</t>
  </si>
  <si>
    <t>จ. 31/2568
ลว. 29 พ.ย. 67</t>
  </si>
  <si>
    <t xml:space="preserve">เซเว่นสปอร์ต
โดยนายเชลง เปรมประเสริฐ </t>
  </si>
  <si>
    <t>เซเว่นสปอร์ต 
โดยนายเชลง เปรมประเสริฐ</t>
  </si>
  <si>
    <t>ซ. 5/2568
ลว. 5 พ.ย. 67</t>
  </si>
  <si>
    <t>บริษัท บุญฟ้าอิเลคทริค จำกัด โดยนายสุธี บุญฟ้าประทาน</t>
  </si>
  <si>
    <t>ซ. 6/2568
ลว. 12 พ.ย. 67</t>
  </si>
  <si>
    <t xml:space="preserve">จัดซื้อตาข่ายกรองแสง (ผ้าสแลน) จำนวน 1 รายการประจำปีงบประมาณ พ.ศ. 2568 </t>
  </si>
  <si>
    <t>ร้านมณีรัตน์ 
โดยนางนงนุช   พุทธเจริญ</t>
  </si>
  <si>
    <t>ร้านมณีรัตน์
โดยนางนงนุช  พุทธเจริญ</t>
  </si>
  <si>
    <t>ซ. 7/2568
ลว. 12 พ.ย. 67</t>
  </si>
  <si>
    <t>บริษัท เยเนอรัล ฮอสปิตัล โปรดัคส์ จำกัด (มหาชน) 
โดยนางสาวภาณรัณ พรหมจันทร์ ผู้รับมอบอำนาจช่วง</t>
  </si>
  <si>
    <t>ซ. 8/2568
ลว. 25 พ.ย. 67</t>
  </si>
  <si>
    <t xml:space="preserve">ห้างหุ้นส่วนจำกัด ซัคเซส เมดิคอล โดยนายรุ่งโรจน์   โลหะส่องแสง  </t>
  </si>
  <si>
    <t>ซ. 9/2568
ลว. 29 พ.ย. 67</t>
  </si>
  <si>
    <t>สัญญาซื้อที่
2/2568
ลว. 1 พ.ย. 67</t>
  </si>
  <si>
    <t>สัญญาซื้อที่
3/2568
ลว. 28 พ.ย. 67</t>
  </si>
  <si>
    <t>สรุปผลการดำเนินการจัดซื้อจัดจ้าง ธันวาคม 2567
องค์การบริหารส่วนตำบลเพ อำเภอเมือง จังหวัดระยอง</t>
  </si>
  <si>
    <t>จ้างเหมาจัดทำตรายางสำนักปลัดฯ จำนวน 2 รายการ ประจำปีงบประมาณ พ.ศ. 2568</t>
  </si>
  <si>
    <t>จ้างเหมาปรับปรุงภูมิทัศน์บริเวณถนนชากไผ่-กลางดง และถนนร่วมใจพัฒนา ซอย 2 หมู่ที่ 1 บ้านในไร่ ตำบลเพ อำเภอเมืองระยอง จังหวัดระยอง ประจำปีงบประมาณ พ.ศ. 2568</t>
  </si>
  <si>
    <t>จ้างเหมาจัดทำป้ายไวนิล จำนวน 2 รายการ จัดตั้งจุดบริการประชาชนในการป้องกันและลดอุบัติเหตุทางถนนในช่วงเทศกาลปีใหม่ ประจำปี พ.ศ. 2568 ประจำปีงบประมาณ พ.ศ. 2568</t>
  </si>
  <si>
    <t>จ้างเหมาจัดสถานที่ (เช่าเต็นท์) จัดตั้งจุดบริการประชาชนในการป้องกันและ</t>
  </si>
  <si>
    <t xml:space="preserve">นายพิษณุ  ทองแท้  </t>
  </si>
  <si>
    <t>จ้างเหมารถโดยสารไปและกลับ กิจกรรมจัดการแข่งขันรำวงย้อนยุคในโครงการรวมพลรำวงคนระยอง ประจำปีงบประมาณ พ.ศ. 2568</t>
  </si>
  <si>
    <t>นายสิทธิกร   ศิริมงคล</t>
  </si>
  <si>
    <t>นายสิทธิกร  ศิริมงคล</t>
  </si>
  <si>
    <t>จ้างเหมาเรือเร็วรับส่งไปและกลับ จำนวน 1 ลำ กิจกรรมโครงการพัฒนาคุณภาพชีวิตและส่งเสริมศักยภาพของผู้สูงอายุและผู้ด้อยโอกาส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</si>
  <si>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มกราคม 2568 ประจำปีงบประมาณ พ.ศ. 2568</t>
  </si>
  <si>
    <t>จ้างเหมาดูแลบำรุงรักษาระบบบำบัดน้ำเสีย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มกราคม 2568 ประจำปีงบประมาณ พ.ศ. 2568</t>
  </si>
  <si>
    <t>จัดซื้อน้ำดื่ม จำนวน 80 โหล จัดตั้งจุดบริการประชาชนในการป้องกันและลดอุบัติเหตุทางถนนในช่วงเทศกาลปีใหม่ ประจำปี พ.ศ. 2568 ประจำปีงบประมาณ พ.ศ. 2568</t>
  </si>
  <si>
    <t xml:space="preserve">นางผล   สังข์สุวรรณ์  </t>
  </si>
  <si>
    <t>จัดซื้อวัสดุสำนักงานกองช่าง จำนวน 2 รายการ ในงานช่วงเทศกาลปีใหม่ ประจำปี พ.ศ. 2568 ประจำปีงบประมาณ พ.ศ. 2568</t>
  </si>
  <si>
    <t>จัดซื้อวัสดุก่อสร้างกองช่าง จำนวน 2 รายการ ซ่อมแซมถนนสาธารณะในเขตองค์การบริหารส่วนตำบลเพ อำเภอเมืองระยอง จังหวัดระยอง ประจำปีงบประมาณ พ.ศ. 2568</t>
  </si>
  <si>
    <t>จัดซื้อน้ำดื่ม จำนวน 33 โหล จัดตั้งจุดบริการประชาชนในการป้องกันและลดอุบัติเหตุทางถนนในช่วงเทศกาลปีใหม่ ประจำปี พ.ศ. 2568 ประจำปีงบประมาณ พ.ศ. 2568</t>
  </si>
  <si>
    <t>จัดซื้อครุภัณฑ์สำนักงานสำนักปลัดฯ จำนวน 2 รายการ ประจำปีงบประมาณ พ.ศ. 2568</t>
  </si>
  <si>
    <t>โครงการติดตั้งไฟฟ้าแสงสว่างสาธารณะ ชนิดกิ่งเดี่ยว (โคมแอลอีดี) บริเวณถนนชากไผ่-กลางดง (ช่วงที่ 1) หมู่ที่ 1 บ้านในไร่ ตำบลเพ อำเภอเมืองระยอง จังหวัดระยอง ประจำปีงบประมาณ พ.ศ. 2568</t>
  </si>
  <si>
    <t>โครงการก่อสร้างห้องสุขา บริเวณศูนย์พัฒนาเด็กเล็กบ้านเกาะเสม็ด หมู่ที่ 4 บ้านเกาะเสม็ด ตำบลเพ อำเภอเมืองระยอง จังหวัดระยอง ประจำปีงบประมาณ พ.ศ. 2568</t>
  </si>
  <si>
    <t>โครงการปรับปรุงทางเท้าคอนกรีตเสริมเหล็ก บริเวณสระน้ำค่ายลูกเสือ หมู่ที่ 7 บ้านสำเภาทอง ตำบลเพ อำเภอเมืองระยอง จังหวัดระยอง ประจำปีงบประมาณ พ.ศ. 2568</t>
  </si>
  <si>
    <t>บริษัท วี.ซี.วี.ที. คอนสตรัคชั่น จำกัด</t>
  </si>
  <si>
    <t>โครงการติดตั้งไฟฟ้าแสงสว่างสาธารณะ ชนิดกิ่งเดี่ยว (โคมแอลอีดี) บริเวณถนนชากหวายโสม-มาบอินทรีย์ (ช่วงที่ 1) หมู่ที่ 6 บ้านต้นลำดวน ตำบลเพ อำเภอเมืองระยอง จังหวัดระยอง ประจำปีงบประมาณ พ.ศ. 2568</t>
  </si>
  <si>
    <t>ร้านก็อปปี้เซนเตอร์ โดยนางสาวทิพปภา  พุทธเจริญ</t>
  </si>
  <si>
    <t>จ. 32/2568
ลว. 12 ธ.ค. 67</t>
  </si>
  <si>
    <t>จ. 33/2568
ลว. 12 ธ.ค. 67</t>
  </si>
  <si>
    <t>จ. 34/2568
ลว. 12 ธ.ค. 67</t>
  </si>
  <si>
    <t>จ. 35/2568
ลว. 12 ธ.ค. 67</t>
  </si>
  <si>
    <t>จ. 36/2568
ลว. 19 ธ.ค. 67</t>
  </si>
  <si>
    <t xml:space="preserve">ร้านดอนทองโฆษณา
โดยนายธนกฤต  แจ่มฉาย  </t>
  </si>
  <si>
    <t>จ. 37/2568
ลว. 19 ธ.ค. 67</t>
  </si>
  <si>
    <t>จ. 38/2568
ลว. 19 ธ.ค. 67</t>
  </si>
  <si>
    <t>จ. 39/2568
ลว. 19 ธ.ค. 67</t>
  </si>
  <si>
    <t>จ. 40/2568
ลว. 20 ธ.ค. 67</t>
  </si>
  <si>
    <t>จ้างเหมาจัดสถานที่ (เช่าเต็นท์) เพิ่มเติม จำนวน 3 วัน ระหว่างวันที่ 3 - 5 มกราคม 2568 จัดตั้งจุดบริการประชาชนในการป้องกันและลดอุบัติเหตุทางถนนในช่วงเทศกาลปีใหม่ ประจำปี พ.ศ. 2568 ประจำปีงบประมาณ พ.ศ. 2568</t>
  </si>
  <si>
    <t>จ. 41/2568
ลว. 23 ธ.ค. 67</t>
  </si>
  <si>
    <t>จ. 42/2568
ลว. 27 ธ.ค. 67</t>
  </si>
  <si>
    <t>จ. 43/2568
ลว. 27 ธ.ค. 67</t>
  </si>
  <si>
    <t>ซ. 10/2568
ลว. 19 ธ.ค. 67</t>
  </si>
  <si>
    <t>ซ. 11/2568
ลว. 20 ธ.ค. 67</t>
  </si>
  <si>
    <t>ร้านมณีรัตน์ โดยนางนงนุช  พุทธเจริญ</t>
  </si>
  <si>
    <t>ซ. 12/2568
ลว. 20 ธ.ค. 67</t>
  </si>
  <si>
    <t>ซ. 13/2568
ลว. 20 ธ.ค. 67</t>
  </si>
  <si>
    <t>ซ. 14/2568
ลว. 23 ธ.ค. 67</t>
  </si>
  <si>
    <t>โชว์รูมเจริญศรีเฟอร์นิเจอร์ โดยนางประไพศรี  คะณา</t>
  </si>
  <si>
    <t>ซ. 15/2568
ลว. 26 ธ.ค. 67</t>
  </si>
  <si>
    <t>สัญญาจ้างที่
18/2568
ลว. 9 ธ.ค. 67</t>
  </si>
  <si>
    <t>สัญญาจ้างที่
19/2568
ลว. 9 ธ.ค. 67</t>
  </si>
  <si>
    <t>สัญญาจ้างที่
20/2568
ลว. 20 ธ.ค. 67</t>
  </si>
  <si>
    <t>สรุปผลการดำเนินการจัดซื้อจัดจ้าง มกราคม 2568
องค์การบริหารส่วนตำบลเพ อำเภอเมือง จังหวัดระยอง</t>
  </si>
  <si>
    <t>จ้างเหมากั้นจุดทิ้งขยะ บริเวณบ่อบำบัดน้ำเสียหาดทรายแก้ว หมู่ที่ 4 บ้านเกาะเสม็ด ตำบลเพ อำเภอเมืองระยอง จังหวัดระยอง ประจำปีงบประมาณ พ.ศ. 2568</t>
  </si>
  <si>
    <t>จ้างเหมายานพาหนะรถยนต์โดยสาร (ไม่ประจำทาง) ปรับอากาศ ๒ ชั้น ๘ ล้อ ขนาดไม่น้อยกว่า ๔๕ ที่นั่ง พร้อมพนักงานขับรถและน้ำมันเชื้อเพลิง จำนวน ๑ คัน โครงการฝึกอบรมและการดูงานขององค์การบริหารส่วนตำบลเพ ประจำปีงบประมาณ พ.ศ. 2568</t>
  </si>
  <si>
    <t>จ้างเหมาเปลี่ยนถ่ายน้ำมันเครื่อง และตรวจสภาพทั่วไป ของรถยนต์หมายเลขทะเบียน ขน 3523 ระยอง ประจำปีงบประมาณ พ.ศ. 2568</t>
  </si>
  <si>
    <t>จ้างเหมาซ่อมแซมเครื่องพิมพ์สำนักปลัดฯ จำนวน 2 เครื่อง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</si>
  <si>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กุมภาพันธ์ 2568 ประจำปีงบประมาณ พ.ศ. 2568</t>
  </si>
  <si>
    <t>จ้างเหมาดูแลบำรุงรักษาระบบบำบัดน้ำเสีย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กุมภาพันธ์ 2568 ประจำปีงบประมาณ พ.ศ. 2568</t>
  </si>
  <si>
    <t>จ้างเหมาจัดทำป้ายไวนิล ขนาด 1.20 x 2.50 เมตร จำนวน 2 ป้าย ประชาสัมพันธ์รับสมัครเด็กนักเรียนศูนย์พัฒนาเด็กเล็กบ้านเกาะเสม็ด ภาคเรียนที่ 1/2568 ประจำปีงบประมาณ พ.ศ. 2568</t>
  </si>
  <si>
    <t>จัดซื้อวัสดุคอมพิวเตอร์สำนักปลัดฯ (หมึกพิมพ์) จำนวน 4 รายการ ประจำปีงบประมาณ พ.ศ. 2568</t>
  </si>
  <si>
    <t>จัดซื้ออาหารเสริม (นม) ประจำภาคเรียนที่ 2/2567 ระหว่างวันที่ 1 มกราคม 2568 ถึง 16 พฤษภาคม 2568 ประจำปีงบประมาณ พ.ศ. 2568</t>
  </si>
  <si>
    <t>บริษัท ธนวัฒน์ซัพพลาย 2566 จำกัด โดยนายทวีวัฒน์  สุขพราว</t>
  </si>
  <si>
    <t>จ. 44/2568
ลว. 8 ม.ค. 68</t>
  </si>
  <si>
    <t>ห้างหุ้นส่วนจำกัด กาญจนาทัวร์ โดยนางสาวกาญจนา  วงษ์ศรี</t>
  </si>
  <si>
    <t>จ. 45/2568
ลว. 15 ม.ค. 68</t>
  </si>
  <si>
    <t>บริษัท โตโยต้าระยอง ผู้จำหน่ายโตโยต้า จำกัด สำนักงานใหญ่ มาบตาพุด โดยนายศุภชัย  เจนจิรวัฒนา</t>
  </si>
  <si>
    <t>จ. 46/2568
ลว. 20 ม.ค. 68</t>
  </si>
  <si>
    <t>ร้าน เกรท ไอที โดยนายวิกรม วีระสกุล</t>
  </si>
  <si>
    <t>จ. 47/2568
ลว. 20 ม.ค. 68</t>
  </si>
  <si>
    <t>จ. 48/2568
ลว. 20 ม.ค. 68</t>
  </si>
  <si>
    <t>จ. 49/2568
ลว. 31 ม.ค. 68</t>
  </si>
  <si>
    <t>ร้านดอนทองโฆษณา โดยนายธนกฤต แจ่มฉาย</t>
  </si>
  <si>
    <t>จ. 50/2568
ลว. 31 ม.ค. 68</t>
  </si>
  <si>
    <t xml:space="preserve">ห้างหุ้นส่วนจำกัด แกลงคอมพิวเตอร์ แอนด์ เซอร์วิส โดยนายชยเดช ศรีนุช ผู้รับมอบอำนาจ </t>
  </si>
  <si>
    <t>ซ. 16/2568
ลว. 8 ม.ค. 68</t>
  </si>
  <si>
    <t>สัญญาซื้อที่
4/2568
ลว. 3 ม.ค. 68</t>
  </si>
  <si>
    <t>สรุปผลการดำเนินการจัดซื้อจัดจ้าง กุมภาพันธ์ 2568
องค์การบริหารส่วนตำบลเพ อำเภอเมือง จังหวัดระยอง</t>
  </si>
  <si>
    <t>จ้างเหมายานพาหนะรถยนต์โดยสาร (ไม่ประจำทาง) ปรับอากาศ ๒ ชั้น ๘ ล้อ ขนาดไม่น้อยกว่า ๔๕ ที่นั่ง พร้อมพนักงานขับรถและน้ำมันเชื้อเพลิง จำนวน ๑ คัน โครงการเพิ่มประสิทธิภาพและพัฒนาศักยภาพบทบาทสตรี ประจำปีงบประมาณ พ.ศ. 2568</t>
  </si>
  <si>
    <t>จ้างเหมาแรงงานขนส่งวัสดุก่อสร้าง สำหรับงานปรับปรุงระบบบำบัดน้ำเสีย ในพื้นที่หมู่ที่ 4 บ้านเกาะเสม็ด ตำบลเพ อำเภอเมืองระยอง จังหวัดระยอง ประจำปีงบประมาณ พ.ศ. 2568</t>
  </si>
  <si>
    <t>นายกิติภูมิ เมฆพัฒน์</t>
  </si>
  <si>
    <t>จ้างเหมาเปลี่ยนถ่ายน้ำมันเครื่อง ตรวจสภาพทั่วไปและซ่อมแซมรถยนต์หมายเลขทะเบียน กธ 8273 ระยอง ประจำปีงบประมาณ พ.ศ. 2568</t>
  </si>
  <si>
    <t>จ้างเหมาเปลี่ยนถ่ายน้ำมันเครื่อง และตรวจเช็คสภาพทั่วไป ของรถยนต์หมายเลขทะเบียน กอ 8038 ระยอง ประจำปีงบประมาณ พ.ศ. 2568</t>
  </si>
  <si>
    <t>จ้างเหมารื้อถอนถนนและรางระบายน้ำ บริเวณถนนชากไผ่-เนินมะยม (บางส่วน) หมู่ที่ 1 บ้านในไร่ ตำบลเพ อำเภอเมืองระยอง จังหวัดระยอง ประจำปีงบประมาณ พ.ศ. 2568</t>
  </si>
  <si>
    <t>นายสมเจตต์ โชติภักดี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</si>
  <si>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มีนาคม 2568 ประจำปีงบประมาณ พ.ศ. 2568</t>
  </si>
  <si>
    <t>จ้างเหมาดูแลบำรุงรักษาระบบบำบัดน้ำเสีย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มีนาคม 2568 ประจำปีงบประมาณ พ.ศ. 2568</t>
  </si>
  <si>
    <t>จัดซื้อครุภัณฑ์คอมพิวเตอร์หรืออิเล็กทรอนิกส์ จำนวน 3 รายการ ประจำปีงบประมาณ พ.ศ. 2568</t>
  </si>
  <si>
    <t>จัดซื้อวัสดุก่อสร้าง สำหรับงานปรับปรุงระบบบำบัดน้ำเสีย ในพื้นที่หมู่ที่ 4 บ้านเกาะเสม็ด ตำบลเพ อำเภอเมืองระยอง จังหวัดระยอง ประจำปีงบประมาณ พ.ศ. 2568</t>
  </si>
  <si>
    <t>จัดซื้อวัสดุไฟฟ้าและวิทยุ กองช่าง ในการปรับปรุงระบบไฟฟ้าและแสงสว่าง สำนักงานองค์การบริหารส่วนตำบลเพ และไฟฟ้าสาธารณะในเขตพื้นที่องค์การบริหารส่วนตำบลเพ อำเภอเมืองระยอง จังหวัดระยอง ประจำปีงบประมาณ พ.ศ. 2568</t>
  </si>
  <si>
    <t>จัดซื้อถังขยะสีน้ำเงิน ขนาด 60 ลิตร จำนวน 30 ใบ ประจำปีงบประมาณ พ.ศ. 2568</t>
  </si>
  <si>
    <t>จ้างเหมาโครงการติดตั้งเสาไฟฟ้าแสงสว่างสาธารณะ ชนิดกิ่งเดี่ยว (โคมแอลอีดี) บริเวณถนนค่ายลูกเสือ-ห้วยมะเฟือง (ช่วงที่ 2) หมู่ที่ 7 บ้านสำเภาทอง ตำบลเพ อำเภอเมืองระยอง จังหวัดระยอง ประจำปีงบประมาณ พ.ศ. 2568</t>
  </si>
  <si>
    <t>จ้างเหมาโครงการขนย้ายขยะเกาะเกาะเสม็ดกลับฝั่ง ปริมาณขยะไม่เกิน 500 ตัน ระหว่างวันที่ 1 มีนาคม 2567 - 30 เมษายน 2567 ประจำปีงบประมาณ พ.ศ. 2568</t>
  </si>
  <si>
    <t>จัดซื้อรถบรรทุก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จำนวน 1 คัน ประจำปีงบประมาณ พ.ศ. 2568</t>
  </si>
  <si>
    <t xml:space="preserve">ประกวดราคาอิเล็กทรอนิกส์ (e-bidding)  </t>
  </si>
  <si>
    <t>บริษัท โตโยต้าระยอง ผู้จำหน่ายโตโยต้า จำกัด</t>
  </si>
  <si>
    <t>สัญญาซื้อที่
5/2568 
ลว. 6 ก.พ. 68</t>
  </si>
  <si>
    <t>สัญญาจ้างที่ 23/2568
ลว. 28 ก.พ. 68</t>
  </si>
  <si>
    <t>สัญญาจ้างที่ 22/2568
ลว. 21 ก.พ. 68</t>
  </si>
  <si>
    <t>พี พี อาร์ โดยนางปรวีณ์ สุวรรณระกานนท์</t>
  </si>
  <si>
    <t>ซ. 21/2568
ลว. 27 ก.พ. 68</t>
  </si>
  <si>
    <t>จัดซื้อแบตเตอรี่ จำนวน 1 ลูก รถยนต์หมายเลขทะเบียน กอ 8038 ระยอง เลขรหัสพัสดุ 011-59-0004 ประจำปีงบประมาณ พ.ศ. 2568</t>
  </si>
  <si>
    <t>ร้านวีระชัยเซอร์วิส โดยนายวีระชัย  ตั้งสุทธิชัยเจริญ</t>
  </si>
  <si>
    <t>ซ. 20/2568
ลว. 27 ก.พ. 68</t>
  </si>
  <si>
    <t>ซ. 19/2568
ลว. 26 ก.พ. 68</t>
  </si>
  <si>
    <t>ซ. 18/2568
ลว. 7 ก.พ. 68</t>
  </si>
  <si>
    <t>ซ. 17/2568
ลว. 5 ก.พ. 68</t>
  </si>
  <si>
    <t>จ. 57/2568
ลว. 28 ก.พ. 68</t>
  </si>
  <si>
    <t>จ. 56/2568
ลว. 28 ก.พ. 68</t>
  </si>
  <si>
    <t>จ. 55/2568
ลว. 27 ก.พ. 68</t>
  </si>
  <si>
    <t>จ. 54/2568
ลว. 27 ก.พ. 68</t>
  </si>
  <si>
    <t>จ. 53/2568
ลว. 27 ก.พ. 68</t>
  </si>
  <si>
    <t>จ. 52/2568
ลว. 17 ก.พ. 68</t>
  </si>
  <si>
    <t>จ. 51/2568
ลว. 7 ก.พ. 68</t>
  </si>
  <si>
    <t>สรุปผลการดำเนินการจัดซื้อจัดจ้าง มีนาคม 2568
องค์การบริหารส่วนตำบลเพ อำเภอเมือง จังหวัดระยอง</t>
  </si>
  <si>
    <t>จ้างเหมาจัดทำป้ายไวนิล ขนาด 1.00x3.00 เมตร จำนวน 1 ป้าย กิจกรรมป้องกันและกำจัดโรคพิษสุนัขบ้า ประจำปีงบประมาณ พ.ศ. 2568</t>
  </si>
  <si>
    <t>จ้างเหมาเรือเร็วรับส่งไปและกลับ จำนวน 1 ลำ กิจกรรมป้องกันและกำจัดโรคพิษสุนัขบ้า ประจำปีงบประมาณ พ.ศ. 2568</t>
  </si>
  <si>
    <t>จ้างเหมาจัดทำอาหารกลางวันพร้อมน้ำดื่ม กิจกรรมป้องกันและกำจัดโรคพิษสุนัขบ้า ประจำปีงบประมาณ พ.ศ. 2568</t>
  </si>
  <si>
    <t>นางพริ้มเพรา  ศรีพงษ์</t>
  </si>
  <si>
    <t>จ้างเหมาเรือรับส่งไปและกลับ โครงการ Big Cleaning Day หมู่ที่ ๔ บ้านเกาะเสม็ด ตำบลเพ อำเภอเมืองระยอง จังหวัดระยอง ประจำปีงบประมาณ พ.ศ. 2568</t>
  </si>
  <si>
    <t>จ้างเหมาซ่อมแซมเครื่องพิมพ์กองคลัง เลขรหัสครุภัณฑ์ 480-62-0019 ประจำปีงบประมาณ พ.ศ. 2568</t>
  </si>
  <si>
    <t>จ้างเหมาซ่อมแซมระบบคลัทช์ ของรถยนต์หมายเลขทะเบียน กธ 8273 ระยอง เลขรหัสพัสดุ 001-54-0003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</si>
  <si>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เมษายน 2568 ประจำปีงบประมาณ พ.ศ. 2568</t>
  </si>
  <si>
    <t>จัดซื้อวัคซีนพร้อมวัสดุอุปกรณ์สำหรับการฉีดวัคซีนป้องกันโรคพิษสุนัขบ้า กิจกรรมป้องกันและกำจัดโรคพิษสุนัขบ้า ประจำปีงบประมาณ พ.ศ. 2568</t>
  </si>
  <si>
    <t>โครงการปรับปรุงถนนคอนกรีตเสริมเหล็ก ถนนอ่าวแสงเทียน-ไวกิ้ง หมู่ที่ 4 บ้านเกาะเสม็ด ตำบลเพ อำเภอเมืองระยอง จังหวัดระยอง ประจำปีงบประมาณ พ.ศ. 2568</t>
  </si>
  <si>
    <t>หจก. กนรีนเพลส-เสม็ด</t>
  </si>
  <si>
    <t>โครงการปรับปรุงถนนคอนกรีตเสริมเหล็ก ถนนอ่าวลุงดำ หมู่ที่ 4 บ้านเกาะเสม็ด ตำบลเพ อำเภอเมืองระยอง จังหวัดระยอง ประจำปีงบประมาณ พ.ศ. 2568</t>
  </si>
  <si>
    <t>โครงการปรับปรุงถนนลูกรัง (ปรับเกลี่ยเรียบ) ถนนชากหวายโสม-มาบอินทรีย์ ซอย 8 หมู่ทื่ 6 บ้านต้นลำดวน ประจำปีงบประมาณ พ.ศ. 2568</t>
  </si>
  <si>
    <t>นายศตพล  สาครพานิช</t>
  </si>
  <si>
    <t>จ้างเหมาดูแลบำรุงรักษาระบบบำบัดน้ำเสีย ประจำปีงบประมาณ พ.ศ. 2568</t>
  </si>
  <si>
    <t>ร้านดอนทองโฆษณา  โดยนายธนกฤต  แจ่มฉาย</t>
  </si>
  <si>
    <t>จ. 58/2568
ลว. 4 มี.ค. 68</t>
  </si>
  <si>
    <t>จ. 59/2568
ลว. 4 มี.ค. 68</t>
  </si>
  <si>
    <t>บริษัท มัณฑนา ๙๙ จำกัด นางสาวมัณฑนา  มาประกอบ</t>
  </si>
  <si>
    <t>จ. 60/2568
ลว. 7 มี.ค. 68</t>
  </si>
  <si>
    <t>จ. 61/2568
ลว. 10 มี.ค. 68</t>
  </si>
  <si>
    <t>จ. 62/2568
ลว. 20 มี.ค. 68</t>
  </si>
  <si>
    <t>จ. 63/2568
ลว. 20 มี.ค. 68</t>
  </si>
  <si>
    <t>จ. 64/2568
ลว. 27 มี.ค. 68</t>
  </si>
  <si>
    <t>จ. 65/2568
ลว. 31 มี.ค. 68</t>
  </si>
  <si>
    <t>นางสาวฐิพรรัศม์ ตันศรีวงษ์</t>
  </si>
  <si>
    <t>ซ. 22/2568 
ลว. 7 มี.ค. 68</t>
  </si>
  <si>
    <t>จัดซื้อแบตเตอรี่ จำนวน 2 ลูก รถยนต์หมายเลขทะเบียน ผฉ 9077 ระยอง เลขรหัสพัสดุ 006-62-0001 ประจำปีงบประมาณ พ.ศ. 2568</t>
  </si>
  <si>
    <t>ซ. 23/2568
ลว. 10 มี.ค. 68</t>
  </si>
  <si>
    <t>สัญญาจ้างที่ 24/2568
ลว. 24 มี.ค. 68</t>
  </si>
  <si>
    <t>สัญญาจ้างที่ 25/2568
ลว. 24 มี.ค. 68</t>
  </si>
  <si>
    <t>สัญญาจ้างที่ 26/2568
ลว. 24 มี.ค. 68</t>
  </si>
  <si>
    <t>สัญญาจ้างที่ 27/2568
ลว. 26 มี.ค. 68</t>
  </si>
  <si>
    <t>สัญญาจ้างที่ 28/2568
ลว. 31 มี.ค. 68</t>
  </si>
  <si>
    <t>สรุปผลการดำเนินการจัดซื้อจัดจ้าง เมษายน 2568
องค์การบริหารส่วนตำบลเพ อำเภอเมือง จังหวัดระยอง</t>
  </si>
  <si>
    <t>จ้างเหมาผูกผ้าประดับรั้วที่ทำการองค์การบริหารส่วนตำบลเพ อำเภอเมืองระยอง จังหวัดระยอง ประจำปีงบประมาณ พ.ศ. 2568</t>
  </si>
  <si>
    <t xml:space="preserve">นางสุทธินี   พิทักษ์รัตน์ </t>
  </si>
  <si>
    <t>นางสุทธินี   พิทักษ์รัตน์</t>
  </si>
  <si>
    <t>จ้างเหมาจัดสถานที่จัดตั้งจุดบริการประชาชนในการป้องกันและลดอุบัติเหตุทางถนนในช่วงเทศกาลสงกรานต์ ประจำปีงบประมาณ พ.ศ. 2568</t>
  </si>
  <si>
    <t>นายพิษณุ  ทองแท้</t>
  </si>
  <si>
    <t>จ้างเหมาจัดทำตรายางกองช่าง จำนวน 4 รายการ ประจำปีงบประมาณ พ.ศ. 2568</t>
  </si>
  <si>
    <t>จ้างโครงการซ่อมแซมท่อรวบรวมน้ำเสีย หมู่ที่ 4 บ้านเกาะเสม็ด ตำบลเพ อำเภอเมืองระยอง จังหวัดระยอง ประจำปีงบฯ พ.ศ. 2568</t>
  </si>
  <si>
    <t>นายสรวิศิษฏ์ เจริญผล</t>
  </si>
  <si>
    <t>จ้างเหมาจัดทำป้ายไวนิล ขนาด 1.00 x 3.00 เมตร จำนวน 1 ป้าย กิจกรรมทำหมันสุนัข - แมว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</si>
  <si>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พฤษภาคม 2568 ประจำปีงบประมาณ พ.ศ. 2568</t>
  </si>
  <si>
    <t>จัดซื้อวัสดุก่อสร้างกองช่าง จำนวน ๓ รายการ ซ่อมแซมถนนสาธารณะและบริเวณบ่อบำบัดน้ำเสีย ในพื้นที่หมู่ที่ ๔ บ้านเกาะเสม็ด ตำบลเพ อำเภอเมืองระยอง จังหวัดระยอง ประจำปีงบประมาณ พ.ศ. ๒๕๖๘</t>
  </si>
  <si>
    <t>จัดซื้อน้ำดื่ม จำนวน 80 โหล จัดตั้งจุดบริการประชาชนในการป้องกันและลดอุบัติเหตุทางถนนในช่วงเทศกาลสงกรานต์ ประจำปีงบประมาณ พ.ศ. 2568</t>
  </si>
  <si>
    <t>จัดซื้อวัสดุงานบ้านงานครัวสำนักปลัดฯ จำนวน 12 รายการ ประจำปีงบประมาณ พ.ศ. 2568</t>
  </si>
  <si>
    <t>จัดซื้อวัสดุคอมพิวเตอร์สำนักปลัดฯ จำนวน 1 รายการ ประจำปีงบประมาณ พ.ศ. 2568</t>
  </si>
  <si>
    <t>จัดซื้อวัสดุสำนักงาน กองคลัง จำนวน 10 รายการ ประจำปีงบประมาณ พ.ศ. 2568</t>
  </si>
  <si>
    <t>จัดซื้อวัสดุสำนักงานกองช่าง จำนวน 22 รายการ ประจำปีงบประมาณ พ.ศ. 2568</t>
  </si>
  <si>
    <t>จัดซื้อวัสดุไฟฟ้าและวิทยุกองช่าง จำนวน 3 รายการ ประจำปีงบประมาณ พ.ศ. 2568</t>
  </si>
  <si>
    <t>จ้างเหมาโครงการติดตั้งกังหันบำบัดน้ำ บริเวณสระอโนดาต หมู่ที่ 4 บ้านเกาะเสม็ด ประจำปีงบประมาณ พ.ศ. 2568</t>
  </si>
  <si>
    <t>จ้างเหมาโครงการติดตั้งไฟฟ้าแสงสว่างสาธารณะ ชนิดกิ่งเดี่ยว (โคมแอลอีดี) บริเวณถนนร่วมใจพัฒนา (ช่วงที่ 1) หมู่ที่ 1 บ้านในไร่ ตำบลเพ อำเภอเมืองระยอง จังหวัดระยอง ประจำปีงบประมาณ พ.ศ. 2568</t>
  </si>
  <si>
    <t>หจก. นิคมพัฒนา คอนสตรัคชั่น</t>
  </si>
  <si>
    <t>จ้างเหมาโครงการก่อสร้างถนนคอนกรีตเสริมเหล็ก ถนนชากหวายโสม-มาบอินทรีย์ ซอย 9 (ช่วงที่ 5) หมู่ที่ 6 บ้านต้นลำดวน ประจำปีงบประมาณ พ.ศ. 2568</t>
  </si>
  <si>
    <t>จ้างเหมาจัดทำป้ายไวนิล จำนวน 2 รายการ จัดตั้งจุดบริการประชาชนในการป้องกันและลดอุบัติเหตุทางถนนในช่วงเทศกาลสงกรานต์ ประจำปีงบประมาณ พ.ศ. 2568</t>
  </si>
  <si>
    <t xml:space="preserve">ร้านดอนทองโฆษณา  โดยนายธนกฤต  แจ่มฉาย </t>
  </si>
  <si>
    <t>จ. 66/2568
ลว. 4 เม.ย. 68</t>
  </si>
  <si>
    <t>จ. 67/2568
ลว. 8 เม.ย. 68</t>
  </si>
  <si>
    <t>จ. 68/2568
ลว. 8 เม.ย. 68</t>
  </si>
  <si>
    <t>จ. 69/2568
ลว. 17 เม.ย. 68</t>
  </si>
  <si>
    <t>จ. 70/2568
ลว. 23 เม.ย. 68</t>
  </si>
  <si>
    <t>จ. 71/2568
ลว. 25 เม.ย. 68</t>
  </si>
  <si>
    <t>จ. 72/2568
ลว. 30 เม.ย. 68</t>
  </si>
  <si>
    <t>ห้างหุ้นส่วนจำกัดมนัสรุ่งเรือง โดยนายมาโนช  แจ้งชัด</t>
  </si>
  <si>
    <t>ซ. 24/2568
ลว. 1 เม.ย. 68</t>
  </si>
  <si>
    <t>ซ. 25/2568
ลว. 8 เม.ย. 68</t>
  </si>
  <si>
    <t>ซ. 26/2568
ลว. 17 เม.ย. 68</t>
  </si>
  <si>
    <t>จัดซื้อวัสดุสำนักงานสำนักปลัดฯ จำนวน 18 รายการ ประจำปีงบประมาณ พ.ศ. 2568</t>
  </si>
  <si>
    <t>ซ. 27/2568
ลว. 17 เม.ย. 68</t>
  </si>
  <si>
    <t>ซ. 28/2568
ลว. 17 เม.ย. 68</t>
  </si>
  <si>
    <t>ซ. 29/2568
ลว. 17 เม.ย. 68</t>
  </si>
  <si>
    <t>ซ. 30/2568
ลว. 17 เม.ย. 68</t>
  </si>
  <si>
    <t>ซ. 31/2568
ลว. 17 เม.ย. 68</t>
  </si>
  <si>
    <t>สัญญาจ้างที่ 29/2569
ลว. 11 เม.ย. 68</t>
  </si>
  <si>
    <t>จ้างเหมาซ่อมแซมเครื่องคอมพิวเตอร์โน้ตบุ๊ก กองช่าง จำนวน 1 เครื่อง ประจำปีงบประมาณ พ.ศ. 2568</t>
  </si>
  <si>
    <t>จ้างเหมาจัดเก็บขยะมูลฝอยที่รถขยะไม่สามารถจัดเก็บได้ จำนวน 67 ลบ.ม. บริเวณวงเดือน หมู่ที่ 4 บ้านเกาะเสม็ด ตำบลเพ อำเภอเมืองระยอง จังหวัดระยอง ประจำปีงบประมาณ พ.ศ. 2568</t>
  </si>
  <si>
    <t>นางสาวชาลิสา แก้วสี</t>
  </si>
  <si>
    <t>จ้างเหมาจัดหาอาหารกลางวันศูนย์พัฒนาเด็กเล็กบ้านเกาะเสม็ด หมู่ที่ 4 บ้านเกาะเสม็ด ตำบลเพ อำเภอเมืองระยอง จังหวัดระยอง เดือนพฤษภาคม 2568 ถึงเดือนมิถุนายน 2568 ประจำปีงบประมาณ พ.ศ. 2568</t>
  </si>
  <si>
    <t xml:space="preserve">นางฐิติรัตน์  ณัฐศิริมาลา  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</si>
  <si>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มิถุนายน 2568 ประจำปีงบประมาณ พ.ศ. 2568</t>
  </si>
  <si>
    <t>จ้างเหมาผูกผ้าประดับรั้วที่ทำการองค์การบริหารส่วนตำบลเพ อำเภอเมืองระยอง จังหวัดระยอง เนื่องในโอกาสวันเฉลิมพระชนมพรรษาสมเด็จพระนางเจ้าฯ พระบรมราชินี ประจำปีพุทธศักราช ๒๕๖8 ประจำปีงบประมาณ พ.ศ. 2568</t>
  </si>
  <si>
    <t>จัดซื้อวัสดุก่อสร้างกองช่าง จำนวน 3 รายการ งานจัดทำฝาปิดตะแกรงเหล็กบ่อสูบส่งน้ำเสีย ในพื้นที่หมู่ที่ 4 บ้านเกาะเสม็ด ตำบลเพ อำเภอเมืองระยอง จังหวัดระยอง ประจำปีงบประมาณ พ.ศ. 2568</t>
  </si>
  <si>
    <t>จัดซื้อแบตเตอรี่ จำนวน 1 ลูก สำหรับรถบรรทุกขยะมูลฝอย หมายเลขทะเบียน 83-0637 ระยอง เลขรหัสพัสดุ 011-59-0003  ประจำปีงบประมาณ พ.ศ. 2568</t>
  </si>
  <si>
    <t>จัดซื้อปั๊มน้ำชนิดแช่ ไม่น้อยกว่า 3 กำลังวัตต์ ไม่น้อยกว่า 4 แรง ท่อ 3 นิ้ว ไม่น้อยกว่า 380 โวลท์ จำนวน 4 ตัว สำหรับงานระบบบำบัดน้ำเสีย ในพื้นที่หมู่ที่ 4 บ้านเกาะเสม็ด ตำบลเพ อำเภอเมืองระยอง จังหวัดระยอง ประจำปีงบประมาณ พ.ศ. 2568</t>
  </si>
  <si>
    <t>จัดซื้อปั๊มน้ำชนิดแช่ ไม่น้อยกว่า 10 แรง ท่อ 4 นิ้ว ไม่น้อยกว่า 380 โวลท์ จำนวน 2 ตัว สำหรับงานระบบบำบัดน้ำเสีย ในพื้นที่หมู่ที่ 4 บ้านเกาะเสม็ด ตำบลเพ อำเภอเมืองระยอง จังหวัดระยอง ประจำปีงบประมาณ พ.ศ. 2568</t>
  </si>
  <si>
    <t>จัดซื้อปั๊มน้ำชนิดแช่ ไม่น้อยกว่า 2 แรง ท่อ 2 นิ้ว จำนวน 2 ตัว สำหรับแก้ไขปัญหาน้ำท่วมขัง ในพื้นที่หมู่ที่ 4 บ้านเกาะเสม็ด ตำบลเพ อำเภอเมืองระยอง จังหวัดระยอง ประจำปีงบประมาณ พ.ศ. 2568</t>
  </si>
  <si>
    <t>จัดซื้อผ้าผูกประดับอาคาร จำนวน 3 รายการ เนื่องในโอกาสวันเฉลิมพระชนมพรรษาสมเด็จพระนางเจ้าฯ พระบรมราชินี ประจำปีงบประมาณ พ.ศ. 2568</t>
  </si>
  <si>
    <t>จัดซื้อวัสดุสำนักงานสำนักปลัดฯ จำนวน 3 รายการ ประจำปีงบประมาณ พ.ศ. 2568</t>
  </si>
  <si>
    <t>จัดซื้อเลื่อยยนต์ จำนวน ๒ รายการ ประจำปีงบประมาณ พ.ศ. ๒๕๖๘</t>
  </si>
  <si>
    <t>จ้างเหมาโครงการซ่อมแซมถนนคอนกรีตเสริมเหล็ก และซ่อมแซมท่อระบายน้ำ บริเวณถนนสายร่วมใจพัฒนา หมู่ที่ 1 บ้านในไร่ ตำบลเพ อำเภอเมืองระยอง จังหวัดระยอง ประจำปีงบประมาณ พ.ศ. ๒๕๖๘</t>
  </si>
  <si>
    <t>จ้างเหมาโครงการก่อสร้างถนนคอนกรีตเสริมเหล็ก ถนนร่วมใจพัฒนา ซอย 2/1 หมู่ที่ 1 บ้านในไร่ ตำบลเพ อำเภอเมืองระยอง จังหวัดระยอง ประจำปีงบประมาณ พ.ศ. ๒๕๖๘</t>
  </si>
  <si>
    <t>จ้างเหมาโครงการขนย้ายขยะเกาะเกาะเสม็ดกลับฝั่ง ปริมาณขยะไม่ต่ำกว่า 500 ตัน ระหว่างวันที่ 1 มิถุนายน 2568 - 31 สิงหาคม 2568 ประจำปีงบประมาณ พ.ศ. ๒๕๖๘</t>
  </si>
  <si>
    <t>ร้านเกรทไอที โดยนายวิกรม  วีระสกุล</t>
  </si>
  <si>
    <t>จ. 74/2568
ลว. 2 พ.ค. 68</t>
  </si>
  <si>
    <t>จ. 75/2568
ลว. 8 พ.ค. 68</t>
  </si>
  <si>
    <t>จ. 76/2568
ลว. 15 พ.ค. 68</t>
  </si>
  <si>
    <t>จ. 77/2568
ลว. 30 พ.ค. 68</t>
  </si>
  <si>
    <t>จ. 78/2568
ลว. 30 พ.ค. 68</t>
  </si>
  <si>
    <t>บริษัท ธนวัฒน์ซัพพลาย 2566 จำกัด โดยนายทวีวัฒน์ สุขพราว</t>
  </si>
  <si>
    <t>ซ. 32/2568
ลว. 2 พ.ค. 68</t>
  </si>
  <si>
    <t>ซ. 33/2568
ลว. 28 พ.ค. 68</t>
  </si>
  <si>
    <t>ซ. 34/2568
ลว. 29 พ.ค. 68</t>
  </si>
  <si>
    <t>ซ. 35/2568
ลว. 29 พ.ค. 68</t>
  </si>
  <si>
    <t>ซ. 36/2568
ลว. 29 พ.ค. 68</t>
  </si>
  <si>
    <t>โค้วย่งหลี โดยนายโอฑาต วิภูษณวนิช</t>
  </si>
  <si>
    <t>ซ. 37/2568
ลว. 30 พ.ค. 68</t>
  </si>
  <si>
    <t>ร้านกมลภัณฑ์ โดยนายพิชัย แสงภู่</t>
  </si>
  <si>
    <t>ซ. 38/2568
ลว. 30 พ.ค. 68</t>
  </si>
  <si>
    <t>ร้านสือเซอร์วิส 3 โดยนายประทีป จันทร์ธำรงกุล</t>
  </si>
  <si>
    <t>ซ. 39/2568
ลว. 30 พ.ค. 68</t>
  </si>
  <si>
    <t>สัญญาจ้างที่ 
32/2568
ลว. 8 พ.ค. 68</t>
  </si>
  <si>
    <t>สัญญาจ้างที่
34/2568
ลว. 30 พ.ค. 68</t>
  </si>
  <si>
    <t>สัญญาจ้างที่
33/2568
ลว. 15 พ.ค. 68</t>
  </si>
  <si>
    <t>จ้างเหมาซ่อมแซมรถยนต์หมายเลขทะเบียน ขน 3523 ระยอง ประจำปีงบประมาณ พ.ศ. 2568</t>
  </si>
  <si>
    <t>จ้างเหมาจัดหาอาหารกลางวันศูนย์พัฒนาเด็กเล็กบ้านเกาะเสม็ด หมู่ที่ 4 บ้านเกาะเสม็ด ตำบลเพ อำเภอเมืองระยอง จังหวัดระยอง เดือนมิถุนายน 2568 ถึงเดือนกันยายน 2568 ประจำปีงบประมาณ พ.ศ. 2568</t>
  </si>
  <si>
    <t xml:space="preserve">นางสาวสมัญญา  เกียรติเกลอศิลป์ </t>
  </si>
  <si>
    <t>นางสาวสมัญญา  เกียรติเกลอศิลป์</t>
  </si>
  <si>
    <t>จ้างเหมาเรือเร็วรับส่งไปและกลับ จำนวน 1 ลำ  โครงการเยี่ยมบ้านผู้สูงอายุและผู้พิการ ประจำปีงบประมาณ พ.ศ. 2568</t>
  </si>
  <si>
    <t>จ้างเหมาผูกผ้าประดับรั้วที่ทำการองค์การบริหารส่วนตำบลเพ อำเภอเมืองระยอง จังหวัดระยอง เนื่องในโอกาสวันเฉลิมพระชนมพรรษาสมเด็จพระวชิรเกล้าเจ้าอยู่หัว ประจำปีพุทธศักราช ๒๕๖8 ประจำปีงบประมาณ พ.ศ. 2568</t>
  </si>
  <si>
    <t>จ้างเหมาดำเนินการเดินระบบคัดแยกขยะมูลฝอย หมู่ที่ 4 บ้านเกาะเสม็ด ตำบลเพ อำเภอเมืองระยอง จังหวัดระยอง ประจำเดือน กรกฎาคม 2568 ประจำปีงบประมาณ พ.ศ. 2568</t>
  </si>
  <si>
    <t>จัดซื้อวัสดุงานบ้านงานครัว สำนักปลัดฯ จำนวน 2 รายการ ประจำปีงบประมาณ พ.ศ. 2568</t>
  </si>
  <si>
    <t>จัดซื้อวัสดุคอมพิวเตอร์กองการศึกษาฯ (หมึกพิมพ์) จำนวน 4 รายการ ประจำปีงบประมาณ พ.ศ. 2568</t>
  </si>
  <si>
    <t>จ้างเหมาโครงการปรับปรุงไฟฟ้าแสงสว่างสาธารณะ โคมไฟถนน แอลอีดี พร้อมอุปกรณ์ บริเวณถนนพระอภัยมณี หมู่ที่ 4 บ้านเกาะเสม็ด ประจำปีงบประมาณ พ.ศ. 2568</t>
  </si>
  <si>
    <r>
      <t xml:space="preserve">จัดซื้ออาหารเสริม (นม) ประจำเดือน มิถุนายน 2568 </t>
    </r>
    <r>
      <rPr>
        <sz val="14"/>
        <color theme="1"/>
        <rFont val="TH SarabunIT๙"/>
        <family val="2"/>
      </rPr>
      <t>ประจำปีงบประมาณ พ.ศ. 2568</t>
    </r>
  </si>
  <si>
    <r>
      <t>จัดซื้ออาหารเสริม (นม) ระหว่างวันที่ 1 กรกฎาคม 2568 - 31 ตุลาคม 2568</t>
    </r>
    <r>
      <rPr>
        <sz val="14"/>
        <color theme="1"/>
        <rFont val="TH SarabunIT๙"/>
        <family val="2"/>
      </rPr>
      <t xml:space="preserve"> ประจำปีงบประมาณ พ.ศ. 2568</t>
    </r>
  </si>
  <si>
    <t>เป็นผู้มีอาชีพ รับจ้างงานดังกล่าวและราคาเหมาะสม</t>
  </si>
  <si>
    <t>จ. 79/2568
ลว. 9 มิ.ย. 68</t>
  </si>
  <si>
    <t>จ. 80/2568
ลว. 17 มิ.ย. 68</t>
  </si>
  <si>
    <t>จ. 81/2568
ลว. 24 มิ.ย. 68</t>
  </si>
  <si>
    <t>จ. 82/2568
ลว. 27 มิ.ย. 68</t>
  </si>
  <si>
    <t>จ. 83/2568
ลว. 30 มิ.ย. 68</t>
  </si>
  <si>
    <t>ซ. 40/2568
ลว. 18 มิ.ย. 68</t>
  </si>
  <si>
    <t>ร้านสือเซอร์วิส 3 โดยนายประทีป  จันทร์ธำรงกุล</t>
  </si>
  <si>
    <t>จัดซื้อวัสดุก่อสร้าง กองการศึกษา ศาสนาและวัฒนธรรม จำนวน 3 รายการ ประจำปีงบประมาณ พ.ศ. 2568</t>
  </si>
  <si>
    <t>ร้านตั้งกว้างเล้ง  โดยนางสาวพรเพ็ญ   แต่งประกอบ</t>
  </si>
  <si>
    <t>ซ. 41/2568
ลว. 25 มิ.ย. 68</t>
  </si>
  <si>
    <t>ซ. 42/2568
ลว. 25 มิ.ย. 68</t>
  </si>
  <si>
    <t>จัดซื้อวัสดุเกษตร กองการศึกษา ศาสนาและวัฒนธรรม จำนวน 6 รายการ ประจำปีงบประมาณ พ.ศ. 2568</t>
  </si>
  <si>
    <t>ซ. 43/2568
ลว. 26 มิ.ย. 68</t>
  </si>
  <si>
    <t>สัญญาจ้างที่
35/2569
ลว. 26 มิ.ย. 68</t>
  </si>
  <si>
    <t>สัญญาซื้อที่
6/2569
ลว. 11 มิ.ย. 68</t>
  </si>
  <si>
    <t>สัญญาซื้อที่
7/2569
ลว. 9 มิ.ย. 68</t>
  </si>
  <si>
    <t>สัญญาซื้อที่
8/2569
ลว. 27 มิ.ย. 68</t>
  </si>
  <si>
    <t>สรุปผลการดำเนินการจัดซื้อจัดจ้าง มิถุนายน 2568
องค์การบริหารส่วนตำบลเพ อำเภอเมือง จังหวัดระยอง</t>
  </si>
  <si>
    <t>สรุปผลการดำเนินการจัดซื้อจัดจ้าง พฤษภาคม 2568
องค์การบริหารส่วนตำบลเพ อำเภอเมือง จังหวัดระยอง</t>
  </si>
  <si>
    <t>สรุปผลการดำเนินการจัดซื้อจัดจ้าง กรกฎาคม 2568
องค์การบริหารส่วนตำบลเพ อำเภอเมือง จังหวัดระยอง</t>
  </si>
  <si>
    <t>จ้างเหมาจัดเก็บขยะมูลฝอยที่รถขยะไม่สามารถจัดเก็บได้ ประมาณ 37 ลบ.ม. บริเวณจุดรวบรวมขยะมูลฝอยข้างระบบบำบัดน้ำเสีย ขนาด 1,000 ลบ.ม. หมู่ที่ 4 บ้านเกาะเสม็ด ประจำปีงบประมาณ พ.ศ. 2568</t>
  </si>
  <si>
    <t>จ้างโครงการจ้างเหมาเครื่องจักรกลปรับปรุงภูมิทัศน์ข้างทาง บริเวณถนนภายในหมู่บ้าน หมู่ที่ 6 บ้านต้นลำดวน ตำบลเพ อำเภอเมืองระยอง จังหวัดระยอง ประจำปีงบประมาณ พ.ศ. 2568</t>
  </si>
  <si>
    <t xml:space="preserve">จ้างตรวจคัดกรองมะเร็งต่อมลูกหมาก จำนวน 100 คน ประจำปีงบประมาณ พ.ศ. 2568 </t>
  </si>
  <si>
    <t>บริษัท โรงพยาบาลกรุงเทพระยอง จำกัด</t>
  </si>
  <si>
    <t xml:space="preserve">จ้างตรวจคัดกรองมะเร็งเต้านม จำนวน 50 คน ประจำปีงบประมาณ พ.ศ. 2568 </t>
  </si>
  <si>
    <t>จ้างเหมากำจัดสิ่งปฏิกูล (ดูดส้วม) ห้องน้ำภายในองค์การบริหารส่วนตำบลเพ จำนวน 1 งาน ประจำปีงบประมาณ พ.ศ. 2568</t>
  </si>
  <si>
    <t>นายจรัญ  โมราวงค์</t>
  </si>
  <si>
    <t>จ้างเหมาสำรวจความพึงพอใจของผู้รับบริการ เพื่อขอรับประเมินประสิทธิภาพและประสิทธิผลการปฏิบัติราชการ ประจำปีงบประมาณ พ.ศ. 2568</t>
  </si>
  <si>
    <t>มหาวิทยาลัยเกษมบัณฑิต</t>
  </si>
  <si>
    <t>จ้างเหมาเรือเร็วรับส่งไปและกลับ จำนวน 1 ลำ โครงการทู บี นัมเบอร์วัน ประจำปีงบประมาณ พ.ศ. 2568</t>
  </si>
  <si>
    <t>จัดซื้อวัสดุสำนักงานสำนักปลัดฯ จำนวน 3 รายการ กิจกรรมเฉลิมพระเกียรติพระบาทสมเด็จพระเจ้าอยู่ เนื่องในโอกาสวันเฉลิมพระชนมพรรษา 28 กรกฎาคม 2568 ประจำปีงบประมาณ พ.ศ. 2568</t>
  </si>
  <si>
    <t>จัดซื้อหนังสือเรียนเสริมประสบการณ์ ตามหลักสูตรการศึกษาปฐมวัย ๒๕๖๐ ศูนย์พัฒนาเด็กเล็กบ้านเกาะเสม็ด (อายุ 3 - 5 ปี) จำนวน 17 ชุด ประจำปีงบประมาณ พ.ศ. 2568</t>
  </si>
  <si>
    <t>จัดซื้อยาระงับประสาท ชนิดคลุกอาหารสำหรับสุนัข จำนวน 6 ขวด ประจำปีงบประมาณ พ.ศ. 2568</t>
  </si>
  <si>
    <t>จ้างเหมาโครงการปรับปรุงถนนคอนกรีตเสริมเหล็ก บริเวณถนนชากไผ่-เนินมะยม (ช่วงหน้าบ้านป้าสม) หมู่ที่ ๑ บ้านในไร่ ตำบลเพ อำเภอเมืองระยอง จังหวัดระยอง ประจำปีงบประมาณ พ.ศ. 2568</t>
  </si>
  <si>
    <t>ห้างหุ้นส่วนจำกัด ระยองเค โยธาการก่อสร้าง</t>
  </si>
  <si>
    <t>จ้างเหมาโครงการบริหารจัดการขยะมูลฝอย หมู่ที่ 4 บ้านเกาะเสม็ด ตำบลเพ อำเภอเมืองระยอง จังหวัดระยอง ประจำปีงบประมาณ พ.ศ. 2568</t>
  </si>
  <si>
    <t>จ. 84/2568
ลว. 7 ก.ค. 68</t>
  </si>
  <si>
    <t>จ. 85/2568
ลว. 18 ก.ค. 68</t>
  </si>
  <si>
    <t>จ. 85/2568
ลว. 21 ก.ค. 68</t>
  </si>
  <si>
    <t>จ. 86/2568
ลว. 21 ก.ค. 68</t>
  </si>
  <si>
    <t>จ. 88/2568
ลว. 22 ก.ค. 68</t>
  </si>
  <si>
    <t>จ. 89/2568
ลว. 22 ก.ค. 68</t>
  </si>
  <si>
    <t>จ. 90/2568
ลว. 29 ก.ค. 68</t>
  </si>
  <si>
    <t>ซ. 44/2568
ลว. 21 ก.ค. 68</t>
  </si>
  <si>
    <t>บริษัท คิดส์แอนด์ทอยส์ เทรดดิ้ง จำกัด โดยนางสาวกนกวรรณ   ติ๊บเมืองพรม</t>
  </si>
  <si>
    <t>ซ. 45/2568
ลว. 30 ก.ค. 68</t>
  </si>
  <si>
    <t>สัตวแพทย์คลินิก โดยนางสาวฐิพรรัศม์   ตันศรีวงษ์</t>
  </si>
  <si>
    <t>ซ. 46/2568
ลว. 30 ก.ค. 68</t>
  </si>
  <si>
    <t>วิธีประกวดราคาอิเล็กทรอนิกส์(e-bidding)</t>
  </si>
  <si>
    <t>สัญญาจ้างที่
36/2568
ลว. 25 ก.ค. 68</t>
  </si>
  <si>
    <t>สัญญาจ้างที่
37/2568
ลว. 31 ก.ค. 68</t>
  </si>
  <si>
    <t>สรุปผลการดำเนินการจัดซื้อจัดจ้าง สิงหาคม 2568
องค์การบริหารส่วนตำบลเพ อำเภอเมือง จังหวัดระยอง</t>
  </si>
  <si>
    <t>จ้างเหมาจัดทำป้ายไวนิล ขนาด 1.20 x 2.50 เมตร จำนวน 1 ป้าย โครงการ วัด ประชา รัฐ สร้างสุข ประจำปีงบประมาณ พ.ศ. 2568</t>
  </si>
  <si>
    <t>จ้างเหมาเรือเร็วรับส่งไปและกลับ จำนวน 1 ลำ โครงการวัด ประชา รัฐ สร้างสุข ประจำปีงบประมาณ พ.ศ. 2568</t>
  </si>
  <si>
    <t>จัดซื้อวัสดุไฟฟ้าและวิทยุ สำนักปลัดฯ จำนวน 5 รายการ ในการปรับปรุงระบบไฟฟ้าและแสงสว่าง สำนักงานองค์การบริหารส่วนตำบลเพ อำเภอเมืองระยอง จังหวัดระยอง ประจำปีงบประมาณ พ.ศ. 2568</t>
  </si>
  <si>
    <t>จัดซื้อวัสดุสำนักงาน กองคลัง จำนวน 8 รายการ ประจำปีงบประมาณ พ.ศ. 2568</t>
  </si>
  <si>
    <t>จัดซื้อวัสดุคอมพิวเตอร์ กองคลัง จำนวน 1 รายการ ประจำปีงบประมาณ พ.ศ. 2568</t>
  </si>
  <si>
    <t>จัดซื้อวัสดุไฟฟ้าและวิทยุ กองคลัง จำนวน 2 รายการ ประจำปีงบประมาณ พ.ศ. 2568</t>
  </si>
  <si>
    <t>จัดซื้อวัสดุสำนักงานกองช่าง จำนวน 25 รายการ ประจำปีงบประมาณ พ.ศ. 2568</t>
  </si>
  <si>
    <t>จัดซื้อวัสดุสำนักงานสำนักปลัดฯ จำนวน 17 รายการ ประจำปีงบประมาณ พ.ศ. 2568</t>
  </si>
  <si>
    <t>จัดซื้อวัสดุไฟฟ้าและวิทยุ สำนักปลัดฯ จำนวน 3 รายการ ประจำปีงบประมาณ พ.ศ. 2568</t>
  </si>
  <si>
    <t>จัดซื้อวัสดุยานพาหนะและขนส่ง สำนักปลัดฯ จำนวน 1 รายการ ประจำปีงบประมาณ พ.ศ. 2568</t>
  </si>
  <si>
    <t>จัดซื้อวัสดุสำนักงานกองการศึกษา ศาสนาและวัฒนธรรม จำนวน 41 รายการ ประจำปีงบประมาณ พ.ศ. 2568</t>
  </si>
  <si>
    <t>จัดซื้อวัสดุงานบ้านงานครัว กองการศึกษาฯ จำนวน 30 รายการ ประจำปีงบประมาณ พ.ศ. 2568</t>
  </si>
  <si>
    <t>จัดซื้อวัสดุไฟฟ้าและวิทยุ กองการศึกษาฯ จำนวน 1 รายการ ประจำปีงบประมาณ พ.ศ. 2568</t>
  </si>
  <si>
    <t>จัดซื้อยางมะตอยสำเร็จรูป ชนิดบรรจุถุง ขนาดถุงละ 20 กก. จำนวน 50 ถุง ประจำปีงบประมาณ พ.ศ. 2568</t>
  </si>
  <si>
    <t>จ้างเหมาโครงการติดตั้งเสาไฟฟ้าแสงสว่างสาธารณะ ชนิดกิ่งเดี่ยว (โคมแอลอีดี) บริเวณสามแยกอ่าวพร้าว-อ่าววงเดือน (ช่วงที่ 1) หมู่ที่ 4 บ้านเกาะเสม็ด ตำบลเพ อำเภอเมืองระยอง จังหวัดระยอง ประจำปีงบประมาณ พ.ศ. 2568</t>
  </si>
  <si>
    <t>บริษัท ดับเบิ้ลยู-เวลธ์ คอนสตรัคชั่น จำกัด</t>
  </si>
  <si>
    <t>ดอนทองโฆษณา โดยนายธนกฤต  แจ่มฉาย</t>
  </si>
  <si>
    <t>จ. 91/2568
ลว. 25 ส.ค. 68</t>
  </si>
  <si>
    <t>ซ. 47/2568
ลว. 14 ส.ค. 68</t>
  </si>
  <si>
    <t>จัดซื้อวัสดุการเรียนการสอนกองศึกษา ศาสนาและวัฒนธรรม จำนวน 8 รายการ ประจำปีงบประมาณ พ.ศ. 2568</t>
  </si>
  <si>
    <t>บริษัท บุญฟ้า อิเลคทริค จำกัด โดยนายสุธี บุญฟ้าประทาน</t>
  </si>
  <si>
    <t>ซ. 49/2568
ลว. 25 ส.ค. 68</t>
  </si>
  <si>
    <t>ซ. 50/2568
ลว. 25 ส.ค. 68</t>
  </si>
  <si>
    <t>ซ. 51/2568
ลว. 25 ส.ค. 68</t>
  </si>
  <si>
    <t>ซ. 52/2568
ลว. 25 ส.ค. 68</t>
  </si>
  <si>
    <t>ซ. 53/2568
ลว. 25 ส.ค. 68</t>
  </si>
  <si>
    <t>ซ. 54/2568
ลว. 25 ส.ค. 68</t>
  </si>
  <si>
    <t>ซ. 55/2568
ลว. 25 ส.ค. 68</t>
  </si>
  <si>
    <t>ซ. 56/2568
ลว. 25 ส.ค. 68</t>
  </si>
  <si>
    <t>ซ. 57/2568
ลว. 25 ส.ค. 68</t>
  </si>
  <si>
    <t>ซ. 58/2568
ลว. 25 ส.ค. 68</t>
  </si>
  <si>
    <t>ซ. 59/2568
ลว. 25 ส.ค. 68</t>
  </si>
  <si>
    <t>สโทน แอสฟัลท์ โดยนางสาวเกศินี ขาวสะอาด</t>
  </si>
  <si>
    <t>ซ. 60/2568
ลว. 29 ส.ค. 68</t>
  </si>
  <si>
    <t>สัญญาจ้างที่ 38/2568
ลว. 13 ส.ค. 68</t>
  </si>
  <si>
    <t>จ. 92/2568
ลว. 25 ส.ค. 68</t>
  </si>
  <si>
    <t>สรุปผลการดำเนินการจัดซื้อจัดจ้าง กันยายน 2568
องค์การบริหารส่วนตำบลเพ อำเภอเมือง จังหวัดระยอง</t>
  </si>
  <si>
    <t>จ้างเหมาตรวจสภาพทั่วไปและซ่อมแซม รถยนต์หมายเลขทะเบียน กธ 8273 ระยอง ประจำปีงบประมาณ พ.ศ. 2568</t>
  </si>
  <si>
    <t>จ้างเหมาจัดเก็บขยะมูลฝอยที่รถขยะไม่สามารถจัดเก็บได้ ประมาณ 54 ลบ.ม. บริเวณจุดรวบรวมขยะมูลฝอยข้างระบบบำบัดน้ำเสีย ขนาด 1,000 ลบ.ม. หมู่ที่ 4 บ้านเกาะเสม็ด ตำบลเพ อำเภอเมืองระยอง จังหวัดระยอง ประจำปีงบประมาณ พ.ศ. 2568</t>
  </si>
  <si>
    <t>จ้างเหมาซ่อมไฟฟ้าสาธารณะชนิดกิ่งเดี่ยว บริเวณถนนในไร่ - บ้านช่น หมู่ที่ 1 บ้านในไร่ ตำบลเพ อำเภอเมืองระยอง จังหวัดระยอง ประจำปีงบประมาณ พ.ศ. 2568</t>
  </si>
  <si>
    <t>จ้างเหมาเรือขนย้ายรถยนต์หมายเลขทะเบียน บย 5147 ระยอง จากท่าเรือเกาะเสม็ด ถึงท่าเรือเพ จำนวน 1 เที่ยว ประจำปีงบประมาณ พ.ศ. 2568</t>
  </si>
  <si>
    <t>นายกิติภูมิ   เมฆพัฒน์</t>
  </si>
  <si>
    <t>จ้างเหมาตรวจเช็คสภาพ บำรุงรักษาและซ่อมแซมเครื่องปรับอากาศศูนย์บริการประชาชนองค์การบริหารส่วนตำบลเพ หมู่ที่ 4 บ้านเกาะเสม็ด ตำบลเพ อำเภอเมืองระยอง จังหวัดระยอง ประจำปีงบประมาณ พ.ศ. 2568</t>
  </si>
  <si>
    <t>จัดซื้อวัสดุงานบ้านงานครัว สำนักปลัดฯ จำนวน 1 รายการ ประจำปีงบประมาณ พ.ศ. 2568</t>
  </si>
  <si>
    <t>จัดซื้อวัสดุคอมพิวเตอร์กองคลัง (หมึกพิมพ์) จำนวน 4 รายการ ประจำปีงบประมาณ พ.ศ. 2568</t>
  </si>
  <si>
    <t>ห้างหุ้นส่วนจำกัด แกลงคอมพิวเตอร์ แอนด์ เซอร์วิส</t>
  </si>
  <si>
    <t>จัดซื้อวัสดุสำนักงานกองช่าง จำนวน 2 รายการ ประจำปีงบประมาณ พ.ศ. 2568</t>
  </si>
  <si>
    <t>จัดซื้อวัสดุคอมพิวเตอร์กองช่าง (หมึกพิมพ์) จำนวน 4 รายการ ประจำปีงบประมาณ พ.ศ. 2568</t>
  </si>
  <si>
    <t>จัดซื้อวัสดุก่อสร้าง กองช่าง จำนวน 1 รายการ ประจำปีงบประมาณ พ.ศ. 2568</t>
  </si>
  <si>
    <t>ซื้อวัสดุวิทยาศาสตร์หรือการแพทย์ จำนวน 2 รายการ ประจำปีงบประมาณ พ.ศ. 2568</t>
  </si>
  <si>
    <r>
      <t xml:space="preserve">จ้างโครงการปรับปรุงไฟฟ้าแสงสว่างสาธารณะ โคมไฟถนนแอลอีดีพร้อมอุปกรณ์ บริเวณถนนตะเคียนงามและถนนค่ายลูกเสือ-ห้วยมะเฟือง ซอย 3, 4, 5 และซอยเจริญสุข และบริเวณสระน้ำค่ายลูกเสือ หมู่ที่ 7 บ้านสำเภาทอง ตำบลเพ อำเภอเมืองระยอง จังหวัดระยอง </t>
    </r>
    <r>
      <rPr>
        <sz val="14"/>
        <color theme="1"/>
        <rFont val="TH SarabunIT๙"/>
        <family val="2"/>
      </rPr>
      <t>ประจำปีงบประมาณ พ.ศ. 2568</t>
    </r>
  </si>
  <si>
    <r>
      <t xml:space="preserve">จ้างโครงการก่อสร้างหลังคาคลุมทางเท้า บริเวณสระน้ำค่ายลูกเสือ หมู่ที่ 7 บ้านสำเภาทอง ตำบลเพ อำเภอเมืองระยอง จังหวัดระยอง </t>
    </r>
    <r>
      <rPr>
        <sz val="14"/>
        <color theme="1"/>
        <rFont val="TH SarabunIT๙"/>
        <family val="2"/>
      </rPr>
      <t>ประจำปีงบประมาณ พ.ศ. 2568</t>
    </r>
  </si>
  <si>
    <t>นายประเสริฐ  จันทรา</t>
  </si>
  <si>
    <t>จ้างโครงการติดตั้งเสาไฟฟ้าแสงสว่างสาธารณะ ชนิดกิ่งเดี่ยว (โคมแอลอีดี) บริเวณถนนชากหวายโสม-มาบอินทรีย์ (ช่วงที่ 2) หมู่ที่ 6 บ้านต้นลำดวน ตำบลเพ อำเภอเมืองระยอง จังหวัดระยอง ประจำปีงบประมาณ พ.ศ. 2568</t>
  </si>
  <si>
    <t>จ้างโครงการขนย้ายขยะเกาะเกาะเสม็ดกลับฝั่ง ปริมาณขยะไม่ต่ำกว่า 500 ตัน ระหว่างวันที่ 1 ตุลาคม -29 ธันวาคม 2568 ประจำปีงบประมาณ พ.ศ. 2568</t>
  </si>
  <si>
    <t>จ. 93/2568
ลว. 15 ก.ย. 68</t>
  </si>
  <si>
    <t>จ. 94/2568
ลว. 15 ก.ย. 68</t>
  </si>
  <si>
    <t>จ. 95/2568
ลว. 16 ก.ย. 68</t>
  </si>
  <si>
    <t>จ. 96/2568
ลว. 22 ก.ย. 68</t>
  </si>
  <si>
    <t>ธณัฐชาแอร์ โดยนางสาวหฤทัย  บุตรดีอ้วน</t>
  </si>
  <si>
    <t>จ. 97/2568
ลว. 22 ก.ย. 68</t>
  </si>
  <si>
    <t>ร้านตั้งกว้างเล้ง โดยนางสาวพรเพ็ญ   แต่งประกอบ</t>
  </si>
  <si>
    <t>ซ. 61/2568
ลว. 15 ก.ย. 68</t>
  </si>
  <si>
    <t>จัดซื้อแบตเตอรี่ จำนวน 1 ลูก รถยนต์หมายเลขทะเบียน กธ 8273 ระยอง เลขรหัสพัสดุ 001-54-0003 ประจำปีงบประมาณ พ.ศ. 2568</t>
  </si>
  <si>
    <t>ซ. 62/2568
ลว. 15 ก.ย. 68</t>
  </si>
  <si>
    <t>ซ. 63/2568
ลว. 15 ก.ย. 68</t>
  </si>
  <si>
    <t xml:space="preserve">จัดซื้อวัสดุงานบ้านงานครัว กองคลัง จำนวน 1 รายการ ประจำปีงบประมาณ พ.ศ. 2568 </t>
  </si>
  <si>
    <t>ซ. 64/2568
ลว. 15 ก.ย. 68</t>
  </si>
  <si>
    <t>ซ. 65/2568
ลว. 15 ก.ย. 68</t>
  </si>
  <si>
    <t>ซ. 66/2568
ลว. 16 ก.ย. 68</t>
  </si>
  <si>
    <t>ซ. 67/2568
ลว. 16 ก.ย. 68</t>
  </si>
  <si>
    <t>ซ. 68/2568
ลว. 16 ก.ย. 68</t>
  </si>
  <si>
    <t>เพชร ซัพพลาย โดยนายเพชร์ พงศ์แพทย์</t>
  </si>
  <si>
    <t>ซ. 69/2568
ลว. 16 ก.ย. 68</t>
  </si>
  <si>
    <t>สัญญาจ้างที่
39/2568
ลว. 8 ก.ย. 68</t>
  </si>
  <si>
    <t>สัญญาจ้างที่
40/2568
ลว. 15 ก.ย. 68</t>
  </si>
  <si>
    <t>สัญญาจ้างที่
41/2568
ลว. 23 ก.ย. 68</t>
  </si>
  <si>
    <t>สัญญาจ้างที่
42/2568
ลว. 30 ก.ย. 68</t>
  </si>
  <si>
    <t>วิธีเฉพาะเจาะจง ลงระบบ e-GP</t>
  </si>
  <si>
    <t>วิธีเฉพาะเจาะจง ไม่ลงระบบ e-GP</t>
  </si>
  <si>
    <t>วิธีประกวดราคา e-bidding</t>
  </si>
  <si>
    <t>วิธีคัดเลือก</t>
  </si>
  <si>
    <t>วิธีการจัดซื้อจัดจ้าง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</si>
</sst>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rgb="FF000000"/>
      <name val="TH SarabunIT๙"/>
      <family val="2"/>
    </font>
    <font>
      <sz val="15"/>
      <color theme="1"/>
      <name val="TH SarabunIT๙"/>
      <family val="2"/>
    </font>
    <font>
      <sz val="14"/>
      <color rgb="FF000000"/>
      <name val="TH SarabunIT๙"/>
      <family val="2"/>
    </font>
    <font>
      <sz val="13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top" wrapText="1"/>
    </xf>
    <xf numFmtId="43" fontId="2" fillId="0" borderId="0" xfId="1" applyFont="1" applyAlignment="1">
      <alignment vertical="top"/>
    </xf>
    <xf numFmtId="0" fontId="4" fillId="0" borderId="0" xfId="0" applyFont="1" applyAlignment="1">
      <alignment horizontal="left" vertical="top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1" applyNumberFormat="1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top"/>
    </xf>
    <xf numFmtId="0" fontId="4" fillId="0" borderId="9" xfId="1" applyNumberFormat="1" applyFont="1" applyBorder="1" applyAlignment="1">
      <alignment horizontal="center" vertical="top"/>
    </xf>
    <xf numFmtId="43" fontId="4" fillId="0" borderId="9" xfId="1" applyFont="1" applyBorder="1" applyAlignment="1">
      <alignment vertical="top"/>
    </xf>
    <xf numFmtId="43" fontId="2" fillId="0" borderId="0" xfId="0" applyNumberFormat="1" applyFont="1" applyAlignment="1">
      <alignment horizontal="left" vertical="top"/>
    </xf>
    <xf numFmtId="0" fontId="4" fillId="0" borderId="10" xfId="1" applyNumberFormat="1" applyFont="1" applyBorder="1" applyAlignment="1">
      <alignment horizontal="center" vertical="top"/>
    </xf>
    <xf numFmtId="43" fontId="4" fillId="0" borderId="10" xfId="1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top" wrapText="1"/>
    </xf>
    <xf numFmtId="43" fontId="3" fillId="0" borderId="1" xfId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 wrapText="1"/>
    </xf>
    <xf numFmtId="43" fontId="3" fillId="0" borderId="1" xfId="1" applyFont="1" applyBorder="1" applyAlignment="1">
      <alignment horizontal="left" vertical="top" wrapText="1"/>
    </xf>
    <xf numFmtId="43" fontId="7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9" fillId="0" borderId="1" xfId="1" applyFont="1" applyBorder="1" applyAlignment="1">
      <alignment horizontal="left" vertical="top" wrapText="1"/>
    </xf>
    <xf numFmtId="43" fontId="10" fillId="0" borderId="0" xfId="1" applyFont="1" applyAlignment="1">
      <alignment vertical="top"/>
    </xf>
    <xf numFmtId="43" fontId="10" fillId="0" borderId="10" xfId="1" applyFont="1" applyBorder="1" applyAlignment="1">
      <alignment vertical="top"/>
    </xf>
    <xf numFmtId="0" fontId="11" fillId="0" borderId="0" xfId="0" applyFont="1" applyAlignment="1">
      <alignment horizontal="left" vertical="top"/>
    </xf>
    <xf numFmtId="187" fontId="2" fillId="0" borderId="0" xfId="1" applyNumberFormat="1" applyFont="1" applyAlignment="1">
      <alignment vertical="top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zoomScaleNormal="100" workbookViewId="0">
      <selection activeCell="C53" sqref="C53"/>
    </sheetView>
  </sheetViews>
  <sheetFormatPr defaultColWidth="9" defaultRowHeight="20.25" x14ac:dyDescent="0.3"/>
  <cols>
    <col min="1" max="1" width="6" style="3" bestFit="1" customWidth="1"/>
    <col min="2" max="2" width="46.625" style="4" bestFit="1" customWidth="1"/>
    <col min="3" max="3" width="21.25" style="15" bestFit="1" customWidth="1"/>
    <col min="4" max="4" width="21.75" style="15" bestFit="1" customWidth="1"/>
    <col min="5" max="5" width="11.25" style="3" bestFit="1" customWidth="1"/>
    <col min="6" max="6" width="21.75" style="4" bestFit="1" customWidth="1"/>
    <col min="7" max="7" width="21.25" style="15" bestFit="1" customWidth="1"/>
    <col min="8" max="8" width="17.75" style="4" customWidth="1"/>
    <col min="9" max="9" width="21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81.75" thickBot="1" x14ac:dyDescent="0.35">
      <c r="A5" s="9">
        <v>1</v>
      </c>
      <c r="B5" s="10" t="s">
        <v>12</v>
      </c>
      <c r="C5" s="14">
        <v>18468</v>
      </c>
      <c r="D5" s="14">
        <v>18468</v>
      </c>
      <c r="E5" s="9" t="s">
        <v>74</v>
      </c>
      <c r="F5" s="10" t="s">
        <v>13</v>
      </c>
      <c r="G5" s="14">
        <v>18468</v>
      </c>
      <c r="H5" s="10" t="s">
        <v>13</v>
      </c>
      <c r="I5" s="14">
        <v>18468</v>
      </c>
      <c r="J5" s="11" t="s">
        <v>75</v>
      </c>
      <c r="K5" s="9" t="s">
        <v>76</v>
      </c>
    </row>
    <row r="6" spans="1:11" ht="122.25" thickBot="1" x14ac:dyDescent="0.35">
      <c r="A6" s="9">
        <v>2</v>
      </c>
      <c r="B6" s="10" t="s">
        <v>16</v>
      </c>
      <c r="C6" s="14">
        <v>95000</v>
      </c>
      <c r="D6" s="14">
        <v>95000</v>
      </c>
      <c r="E6" s="9" t="s">
        <v>74</v>
      </c>
      <c r="F6" s="10" t="s">
        <v>17</v>
      </c>
      <c r="G6" s="14">
        <v>95000</v>
      </c>
      <c r="H6" s="10" t="s">
        <v>17</v>
      </c>
      <c r="I6" s="14">
        <v>95000</v>
      </c>
      <c r="J6" s="11" t="s">
        <v>75</v>
      </c>
      <c r="K6" s="9" t="s">
        <v>121</v>
      </c>
    </row>
    <row r="7" spans="1:11" ht="81.75" thickBot="1" x14ac:dyDescent="0.35">
      <c r="A7" s="9">
        <v>3</v>
      </c>
      <c r="B7" s="10" t="s">
        <v>18</v>
      </c>
      <c r="C7" s="14">
        <v>449.4</v>
      </c>
      <c r="D7" s="14">
        <v>449.4</v>
      </c>
      <c r="E7" s="9" t="s">
        <v>74</v>
      </c>
      <c r="F7" s="10" t="s">
        <v>77</v>
      </c>
      <c r="G7" s="14">
        <v>449.4</v>
      </c>
      <c r="H7" s="10" t="s">
        <v>77</v>
      </c>
      <c r="I7" s="14">
        <v>449.4</v>
      </c>
      <c r="J7" s="11" t="s">
        <v>75</v>
      </c>
      <c r="K7" s="9" t="s">
        <v>78</v>
      </c>
    </row>
    <row r="8" spans="1:11" ht="81.75" thickBot="1" x14ac:dyDescent="0.35">
      <c r="A8" s="9">
        <v>4</v>
      </c>
      <c r="B8" s="10" t="s">
        <v>19</v>
      </c>
      <c r="C8" s="14">
        <v>63000</v>
      </c>
      <c r="D8" s="14">
        <v>63000</v>
      </c>
      <c r="E8" s="9" t="s">
        <v>74</v>
      </c>
      <c r="F8" s="10" t="s">
        <v>20</v>
      </c>
      <c r="G8" s="14">
        <v>63000</v>
      </c>
      <c r="H8" s="10" t="s">
        <v>20</v>
      </c>
      <c r="I8" s="14">
        <v>63000</v>
      </c>
      <c r="J8" s="11" t="s">
        <v>75</v>
      </c>
      <c r="K8" s="9" t="s">
        <v>79</v>
      </c>
    </row>
    <row r="9" spans="1:11" ht="81.75" thickBot="1" x14ac:dyDescent="0.35">
      <c r="A9" s="9">
        <v>5</v>
      </c>
      <c r="B9" s="10" t="s">
        <v>21</v>
      </c>
      <c r="C9" s="14">
        <v>449.4</v>
      </c>
      <c r="D9" s="14">
        <v>449.4</v>
      </c>
      <c r="E9" s="9" t="s">
        <v>74</v>
      </c>
      <c r="F9" s="10" t="s">
        <v>77</v>
      </c>
      <c r="G9" s="14">
        <v>449.4</v>
      </c>
      <c r="H9" s="10" t="s">
        <v>77</v>
      </c>
      <c r="I9" s="14">
        <v>449.4</v>
      </c>
      <c r="J9" s="11" t="s">
        <v>75</v>
      </c>
      <c r="K9" s="9" t="s">
        <v>80</v>
      </c>
    </row>
    <row r="10" spans="1:11" ht="81.75" thickBot="1" x14ac:dyDescent="0.35">
      <c r="A10" s="9">
        <v>6</v>
      </c>
      <c r="B10" s="10" t="s">
        <v>22</v>
      </c>
      <c r="C10" s="14">
        <v>50363</v>
      </c>
      <c r="D10" s="14">
        <v>50363</v>
      </c>
      <c r="E10" s="9" t="s">
        <v>74</v>
      </c>
      <c r="F10" s="10" t="s">
        <v>82</v>
      </c>
      <c r="G10" s="14">
        <v>50363</v>
      </c>
      <c r="H10" s="10" t="s">
        <v>82</v>
      </c>
      <c r="I10" s="14">
        <v>50363</v>
      </c>
      <c r="J10" s="11" t="s">
        <v>75</v>
      </c>
      <c r="K10" s="9" t="s">
        <v>83</v>
      </c>
    </row>
    <row r="11" spans="1:11" ht="81.75" thickBot="1" x14ac:dyDescent="0.35">
      <c r="A11" s="9">
        <v>7</v>
      </c>
      <c r="B11" s="10" t="s">
        <v>23</v>
      </c>
      <c r="C11" s="14">
        <v>449.4</v>
      </c>
      <c r="D11" s="14">
        <v>449.4</v>
      </c>
      <c r="E11" s="9" t="s">
        <v>74</v>
      </c>
      <c r="F11" s="10" t="s">
        <v>77</v>
      </c>
      <c r="G11" s="14">
        <v>449.4</v>
      </c>
      <c r="H11" s="10" t="s">
        <v>77</v>
      </c>
      <c r="I11" s="14">
        <v>449.4</v>
      </c>
      <c r="J11" s="11" t="s">
        <v>75</v>
      </c>
      <c r="K11" s="9" t="s">
        <v>84</v>
      </c>
    </row>
    <row r="12" spans="1:11" ht="81.75" thickBot="1" x14ac:dyDescent="0.35">
      <c r="A12" s="9">
        <v>8</v>
      </c>
      <c r="B12" s="10" t="s">
        <v>24</v>
      </c>
      <c r="C12" s="14">
        <v>449.4</v>
      </c>
      <c r="D12" s="14">
        <v>449.4</v>
      </c>
      <c r="E12" s="9" t="s">
        <v>74</v>
      </c>
      <c r="F12" s="10" t="s">
        <v>77</v>
      </c>
      <c r="G12" s="14">
        <v>449.4</v>
      </c>
      <c r="H12" s="10" t="s">
        <v>77</v>
      </c>
      <c r="I12" s="14">
        <v>449.4</v>
      </c>
      <c r="J12" s="11" t="s">
        <v>75</v>
      </c>
      <c r="K12" s="9" t="s">
        <v>85</v>
      </c>
    </row>
    <row r="13" spans="1:11" ht="81.75" thickBot="1" x14ac:dyDescent="0.35">
      <c r="A13" s="9">
        <v>9</v>
      </c>
      <c r="B13" s="10" t="s">
        <v>25</v>
      </c>
      <c r="C13" s="14">
        <v>28000</v>
      </c>
      <c r="D13" s="14">
        <v>28000</v>
      </c>
      <c r="E13" s="9" t="s">
        <v>74</v>
      </c>
      <c r="F13" s="10" t="s">
        <v>26</v>
      </c>
      <c r="G13" s="14">
        <v>28000</v>
      </c>
      <c r="H13" s="10" t="s">
        <v>26</v>
      </c>
      <c r="I13" s="14">
        <v>28000</v>
      </c>
      <c r="J13" s="11" t="s">
        <v>75</v>
      </c>
      <c r="K13" s="9" t="s">
        <v>86</v>
      </c>
    </row>
    <row r="14" spans="1:11" ht="81.75" thickBot="1" x14ac:dyDescent="0.35">
      <c r="A14" s="9">
        <v>10</v>
      </c>
      <c r="B14" s="10" t="s">
        <v>27</v>
      </c>
      <c r="C14" s="14">
        <v>1712</v>
      </c>
      <c r="D14" s="14">
        <v>1712</v>
      </c>
      <c r="E14" s="9" t="s">
        <v>74</v>
      </c>
      <c r="F14" s="10" t="s">
        <v>87</v>
      </c>
      <c r="G14" s="14">
        <v>1712</v>
      </c>
      <c r="H14" s="10" t="s">
        <v>87</v>
      </c>
      <c r="I14" s="14">
        <v>1712</v>
      </c>
      <c r="J14" s="11" t="s">
        <v>75</v>
      </c>
      <c r="K14" s="9" t="s">
        <v>88</v>
      </c>
    </row>
    <row r="15" spans="1:11" ht="81.75" thickBot="1" x14ac:dyDescent="0.35">
      <c r="A15" s="9">
        <v>11</v>
      </c>
      <c r="B15" s="10" t="s">
        <v>28</v>
      </c>
      <c r="C15" s="14">
        <v>2730</v>
      </c>
      <c r="D15" s="14">
        <v>2730</v>
      </c>
      <c r="E15" s="9" t="s">
        <v>74</v>
      </c>
      <c r="F15" s="10" t="s">
        <v>89</v>
      </c>
      <c r="G15" s="14">
        <v>2730</v>
      </c>
      <c r="H15" s="10" t="s">
        <v>89</v>
      </c>
      <c r="I15" s="14">
        <v>2730</v>
      </c>
      <c r="J15" s="11" t="s">
        <v>75</v>
      </c>
      <c r="K15" s="9" t="s">
        <v>90</v>
      </c>
    </row>
    <row r="16" spans="1:11" ht="81.75" thickBot="1" x14ac:dyDescent="0.35">
      <c r="A16" s="9">
        <v>12</v>
      </c>
      <c r="B16" s="10" t="s">
        <v>29</v>
      </c>
      <c r="C16" s="14">
        <v>5500</v>
      </c>
      <c r="D16" s="14">
        <v>5500</v>
      </c>
      <c r="E16" s="9" t="s">
        <v>74</v>
      </c>
      <c r="F16" s="10" t="s">
        <v>30</v>
      </c>
      <c r="G16" s="14">
        <v>5500</v>
      </c>
      <c r="H16" s="10" t="s">
        <v>31</v>
      </c>
      <c r="I16" s="14">
        <v>5500</v>
      </c>
      <c r="J16" s="11" t="s">
        <v>75</v>
      </c>
      <c r="K16" s="9" t="s">
        <v>91</v>
      </c>
    </row>
    <row r="17" spans="1:11" ht="81.75" thickBot="1" x14ac:dyDescent="0.35">
      <c r="A17" s="9">
        <v>13</v>
      </c>
      <c r="B17" s="10" t="s">
        <v>32</v>
      </c>
      <c r="C17" s="14">
        <v>4370</v>
      </c>
      <c r="D17" s="14">
        <v>4370</v>
      </c>
      <c r="E17" s="9" t="s">
        <v>74</v>
      </c>
      <c r="F17" s="10" t="s">
        <v>33</v>
      </c>
      <c r="G17" s="14">
        <v>4370</v>
      </c>
      <c r="H17" s="10" t="s">
        <v>33</v>
      </c>
      <c r="I17" s="14">
        <v>4370</v>
      </c>
      <c r="J17" s="11" t="s">
        <v>75</v>
      </c>
      <c r="K17" s="9" t="s">
        <v>92</v>
      </c>
    </row>
    <row r="18" spans="1:11" ht="102" thickBot="1" x14ac:dyDescent="0.35">
      <c r="A18" s="9">
        <v>14</v>
      </c>
      <c r="B18" s="10" t="s">
        <v>34</v>
      </c>
      <c r="C18" s="14">
        <v>49500</v>
      </c>
      <c r="D18" s="14">
        <v>49500</v>
      </c>
      <c r="E18" s="9" t="s">
        <v>74</v>
      </c>
      <c r="F18" s="10" t="s">
        <v>93</v>
      </c>
      <c r="G18" s="14">
        <v>49500</v>
      </c>
      <c r="H18" s="10" t="s">
        <v>93</v>
      </c>
      <c r="I18" s="14">
        <v>49500</v>
      </c>
      <c r="J18" s="11" t="s">
        <v>75</v>
      </c>
      <c r="K18" s="9" t="s">
        <v>94</v>
      </c>
    </row>
    <row r="19" spans="1:11" ht="81.75" thickBot="1" x14ac:dyDescent="0.35">
      <c r="A19" s="9">
        <v>15</v>
      </c>
      <c r="B19" s="10" t="s">
        <v>35</v>
      </c>
      <c r="C19" s="14">
        <v>50363</v>
      </c>
      <c r="D19" s="14">
        <v>50363</v>
      </c>
      <c r="E19" s="9" t="s">
        <v>74</v>
      </c>
      <c r="F19" s="10" t="s">
        <v>82</v>
      </c>
      <c r="G19" s="14">
        <v>50363</v>
      </c>
      <c r="H19" s="10" t="s">
        <v>82</v>
      </c>
      <c r="I19" s="14">
        <v>50363</v>
      </c>
      <c r="J19" s="11" t="s">
        <v>75</v>
      </c>
      <c r="K19" s="9" t="s">
        <v>95</v>
      </c>
    </row>
    <row r="20" spans="1:11" ht="81.75" thickBot="1" x14ac:dyDescent="0.35">
      <c r="A20" s="9">
        <v>16</v>
      </c>
      <c r="B20" s="10" t="s">
        <v>96</v>
      </c>
      <c r="C20" s="14">
        <v>3600</v>
      </c>
      <c r="D20" s="14">
        <v>3600</v>
      </c>
      <c r="E20" s="9" t="s">
        <v>74</v>
      </c>
      <c r="F20" s="10" t="s">
        <v>13</v>
      </c>
      <c r="G20" s="14">
        <v>3600</v>
      </c>
      <c r="H20" s="10" t="s">
        <v>13</v>
      </c>
      <c r="I20" s="14">
        <v>3600</v>
      </c>
      <c r="J20" s="11" t="s">
        <v>97</v>
      </c>
      <c r="K20" s="9" t="s">
        <v>98</v>
      </c>
    </row>
    <row r="21" spans="1:11" ht="81.75" thickBot="1" x14ac:dyDescent="0.35">
      <c r="A21" s="9">
        <v>17</v>
      </c>
      <c r="B21" s="10" t="s">
        <v>36</v>
      </c>
      <c r="C21" s="14">
        <v>960</v>
      </c>
      <c r="D21" s="14">
        <v>960</v>
      </c>
      <c r="E21" s="9" t="s">
        <v>74</v>
      </c>
      <c r="F21" s="10" t="s">
        <v>99</v>
      </c>
      <c r="G21" s="14">
        <v>960</v>
      </c>
      <c r="H21" s="10" t="s">
        <v>99</v>
      </c>
      <c r="I21" s="14">
        <v>960</v>
      </c>
      <c r="J21" s="11" t="s">
        <v>97</v>
      </c>
      <c r="K21" s="9" t="s">
        <v>100</v>
      </c>
    </row>
    <row r="22" spans="1:11" ht="81.75" thickBot="1" x14ac:dyDescent="0.35">
      <c r="A22" s="9">
        <v>18</v>
      </c>
      <c r="B22" s="10" t="s">
        <v>37</v>
      </c>
      <c r="C22" s="14">
        <v>10970</v>
      </c>
      <c r="D22" s="14">
        <v>10970</v>
      </c>
      <c r="E22" s="9" t="s">
        <v>74</v>
      </c>
      <c r="F22" s="10" t="s">
        <v>38</v>
      </c>
      <c r="G22" s="14">
        <v>10970</v>
      </c>
      <c r="H22" s="10" t="s">
        <v>38</v>
      </c>
      <c r="I22" s="14">
        <v>10970</v>
      </c>
      <c r="J22" s="11" t="s">
        <v>97</v>
      </c>
      <c r="K22" s="9" t="s">
        <v>101</v>
      </c>
    </row>
    <row r="23" spans="1:11" ht="81.75" thickBot="1" x14ac:dyDescent="0.35">
      <c r="A23" s="9">
        <v>19</v>
      </c>
      <c r="B23" s="10" t="s">
        <v>39</v>
      </c>
      <c r="C23" s="14">
        <v>6127.05</v>
      </c>
      <c r="D23" s="14">
        <v>6127.05</v>
      </c>
      <c r="E23" s="9" t="s">
        <v>74</v>
      </c>
      <c r="F23" s="10" t="s">
        <v>82</v>
      </c>
      <c r="G23" s="14">
        <v>6127.05</v>
      </c>
      <c r="H23" s="10" t="s">
        <v>82</v>
      </c>
      <c r="I23" s="14">
        <v>6127.05</v>
      </c>
      <c r="J23" s="11" t="s">
        <v>97</v>
      </c>
      <c r="K23" s="9" t="s">
        <v>102</v>
      </c>
    </row>
    <row r="24" spans="1:11" ht="81.75" thickBot="1" x14ac:dyDescent="0.35">
      <c r="A24" s="9">
        <v>20</v>
      </c>
      <c r="B24" s="10" t="s">
        <v>40</v>
      </c>
      <c r="C24" s="14">
        <v>129960</v>
      </c>
      <c r="D24" s="14">
        <v>129960</v>
      </c>
      <c r="E24" s="9" t="s">
        <v>74</v>
      </c>
      <c r="F24" s="10" t="s">
        <v>41</v>
      </c>
      <c r="G24" s="14">
        <v>129960</v>
      </c>
      <c r="H24" s="10" t="s">
        <v>41</v>
      </c>
      <c r="I24" s="14">
        <v>129960</v>
      </c>
      <c r="J24" s="11" t="s">
        <v>75</v>
      </c>
      <c r="K24" s="9" t="s">
        <v>103</v>
      </c>
    </row>
    <row r="25" spans="1:11" ht="81.75" thickBot="1" x14ac:dyDescent="0.35">
      <c r="A25" s="9">
        <v>21</v>
      </c>
      <c r="B25" s="10" t="s">
        <v>42</v>
      </c>
      <c r="C25" s="14">
        <v>129960</v>
      </c>
      <c r="D25" s="14">
        <v>129960</v>
      </c>
      <c r="E25" s="9" t="s">
        <v>74</v>
      </c>
      <c r="F25" s="10" t="s">
        <v>43</v>
      </c>
      <c r="G25" s="14">
        <v>129960</v>
      </c>
      <c r="H25" s="10" t="s">
        <v>43</v>
      </c>
      <c r="I25" s="14">
        <v>129960</v>
      </c>
      <c r="J25" s="11" t="s">
        <v>75</v>
      </c>
      <c r="K25" s="9" t="s">
        <v>104</v>
      </c>
    </row>
    <row r="26" spans="1:11" ht="81.75" thickBot="1" x14ac:dyDescent="0.35">
      <c r="A26" s="9">
        <v>22</v>
      </c>
      <c r="B26" s="10" t="s">
        <v>44</v>
      </c>
      <c r="C26" s="14">
        <v>129960</v>
      </c>
      <c r="D26" s="14">
        <v>129960</v>
      </c>
      <c r="E26" s="9" t="s">
        <v>74</v>
      </c>
      <c r="F26" s="10" t="s">
        <v>45</v>
      </c>
      <c r="G26" s="14">
        <v>129960</v>
      </c>
      <c r="H26" s="10" t="s">
        <v>45</v>
      </c>
      <c r="I26" s="14">
        <v>129960</v>
      </c>
      <c r="J26" s="11" t="s">
        <v>75</v>
      </c>
      <c r="K26" s="9" t="s">
        <v>105</v>
      </c>
    </row>
    <row r="27" spans="1:11" ht="81.75" thickBot="1" x14ac:dyDescent="0.35">
      <c r="A27" s="9">
        <v>23</v>
      </c>
      <c r="B27" s="10" t="s">
        <v>46</v>
      </c>
      <c r="C27" s="14">
        <v>144000</v>
      </c>
      <c r="D27" s="14">
        <v>144000</v>
      </c>
      <c r="E27" s="9" t="s">
        <v>74</v>
      </c>
      <c r="F27" s="10" t="s">
        <v>47</v>
      </c>
      <c r="G27" s="14">
        <v>144000</v>
      </c>
      <c r="H27" s="10" t="s">
        <v>47</v>
      </c>
      <c r="I27" s="14">
        <v>144000</v>
      </c>
      <c r="J27" s="11" t="s">
        <v>75</v>
      </c>
      <c r="K27" s="9" t="s">
        <v>106</v>
      </c>
    </row>
    <row r="28" spans="1:11" ht="81.75" thickBot="1" x14ac:dyDescent="0.35">
      <c r="A28" s="9">
        <v>24</v>
      </c>
      <c r="B28" s="10" t="s">
        <v>48</v>
      </c>
      <c r="C28" s="14">
        <v>129960</v>
      </c>
      <c r="D28" s="14">
        <v>129960</v>
      </c>
      <c r="E28" s="9" t="s">
        <v>74</v>
      </c>
      <c r="F28" s="10" t="s">
        <v>49</v>
      </c>
      <c r="G28" s="14">
        <v>129960</v>
      </c>
      <c r="H28" s="10" t="s">
        <v>49</v>
      </c>
      <c r="I28" s="14">
        <v>129960</v>
      </c>
      <c r="J28" s="11" t="s">
        <v>75</v>
      </c>
      <c r="K28" s="9" t="s">
        <v>107</v>
      </c>
    </row>
    <row r="29" spans="1:11" ht="81.75" thickBot="1" x14ac:dyDescent="0.35">
      <c r="A29" s="9">
        <v>25</v>
      </c>
      <c r="B29" s="10" t="s">
        <v>50</v>
      </c>
      <c r="C29" s="14">
        <v>129960</v>
      </c>
      <c r="D29" s="14">
        <v>129960</v>
      </c>
      <c r="E29" s="9" t="s">
        <v>74</v>
      </c>
      <c r="F29" s="10" t="s">
        <v>51</v>
      </c>
      <c r="G29" s="14">
        <v>129960</v>
      </c>
      <c r="H29" s="10" t="s">
        <v>51</v>
      </c>
      <c r="I29" s="14">
        <v>129960</v>
      </c>
      <c r="J29" s="11" t="s">
        <v>75</v>
      </c>
      <c r="K29" s="9" t="s">
        <v>108</v>
      </c>
    </row>
    <row r="30" spans="1:11" ht="81.75" thickBot="1" x14ac:dyDescent="0.35">
      <c r="A30" s="9">
        <v>26</v>
      </c>
      <c r="B30" s="10" t="s">
        <v>52</v>
      </c>
      <c r="C30" s="14">
        <v>498000</v>
      </c>
      <c r="D30" s="14">
        <v>498000</v>
      </c>
      <c r="E30" s="9" t="s">
        <v>74</v>
      </c>
      <c r="F30" s="10" t="s">
        <v>53</v>
      </c>
      <c r="G30" s="14">
        <v>498000</v>
      </c>
      <c r="H30" s="10" t="s">
        <v>53</v>
      </c>
      <c r="I30" s="14">
        <v>498000</v>
      </c>
      <c r="J30" s="11" t="s">
        <v>75</v>
      </c>
      <c r="K30" s="9" t="s">
        <v>109</v>
      </c>
    </row>
    <row r="31" spans="1:11" ht="81.75" thickBot="1" x14ac:dyDescent="0.35">
      <c r="A31" s="9">
        <v>27</v>
      </c>
      <c r="B31" s="10" t="s">
        <v>54</v>
      </c>
      <c r="C31" s="14">
        <v>498000</v>
      </c>
      <c r="D31" s="14">
        <v>498000</v>
      </c>
      <c r="E31" s="9" t="s">
        <v>74</v>
      </c>
      <c r="F31" s="10" t="s">
        <v>55</v>
      </c>
      <c r="G31" s="14">
        <v>498000</v>
      </c>
      <c r="H31" s="10" t="s">
        <v>55</v>
      </c>
      <c r="I31" s="14">
        <v>498000</v>
      </c>
      <c r="J31" s="11" t="s">
        <v>75</v>
      </c>
      <c r="K31" s="9" t="s">
        <v>110</v>
      </c>
    </row>
    <row r="32" spans="1:11" ht="81.75" thickBot="1" x14ac:dyDescent="0.35">
      <c r="A32" s="9">
        <v>28</v>
      </c>
      <c r="B32" s="10" t="s">
        <v>56</v>
      </c>
      <c r="C32" s="14">
        <v>180000</v>
      </c>
      <c r="D32" s="14">
        <v>180000</v>
      </c>
      <c r="E32" s="9" t="s">
        <v>74</v>
      </c>
      <c r="F32" s="10" t="s">
        <v>57</v>
      </c>
      <c r="G32" s="14">
        <v>180000</v>
      </c>
      <c r="H32" s="10" t="s">
        <v>57</v>
      </c>
      <c r="I32" s="14">
        <v>180000</v>
      </c>
      <c r="J32" s="11" t="s">
        <v>75</v>
      </c>
      <c r="K32" s="9" t="s">
        <v>111</v>
      </c>
    </row>
    <row r="33" spans="1:11" ht="81.75" thickBot="1" x14ac:dyDescent="0.35">
      <c r="A33" s="9">
        <v>29</v>
      </c>
      <c r="B33" s="10" t="s">
        <v>58</v>
      </c>
      <c r="C33" s="14">
        <v>180000</v>
      </c>
      <c r="D33" s="14">
        <v>180000</v>
      </c>
      <c r="E33" s="9" t="s">
        <v>74</v>
      </c>
      <c r="F33" s="10" t="s">
        <v>59</v>
      </c>
      <c r="G33" s="14">
        <v>180000</v>
      </c>
      <c r="H33" s="10" t="s">
        <v>59</v>
      </c>
      <c r="I33" s="14">
        <v>180000</v>
      </c>
      <c r="J33" s="11" t="s">
        <v>75</v>
      </c>
      <c r="K33" s="9" t="s">
        <v>112</v>
      </c>
    </row>
    <row r="34" spans="1:11" ht="81.75" thickBot="1" x14ac:dyDescent="0.35">
      <c r="A34" s="9">
        <v>30</v>
      </c>
      <c r="B34" s="10" t="s">
        <v>60</v>
      </c>
      <c r="C34" s="14">
        <v>500000</v>
      </c>
      <c r="D34" s="14">
        <v>469000</v>
      </c>
      <c r="E34" s="9" t="s">
        <v>74</v>
      </c>
      <c r="F34" s="10" t="s">
        <v>61</v>
      </c>
      <c r="G34" s="14">
        <v>469000</v>
      </c>
      <c r="H34" s="10" t="s">
        <v>61</v>
      </c>
      <c r="I34" s="14">
        <v>469000</v>
      </c>
      <c r="J34" s="11" t="s">
        <v>75</v>
      </c>
      <c r="K34" s="9" t="s">
        <v>113</v>
      </c>
    </row>
    <row r="35" spans="1:11" ht="81.75" thickBot="1" x14ac:dyDescent="0.35">
      <c r="A35" s="9">
        <v>31</v>
      </c>
      <c r="B35" s="10" t="s">
        <v>62</v>
      </c>
      <c r="C35" s="14">
        <v>124906</v>
      </c>
      <c r="D35" s="14">
        <v>124906</v>
      </c>
      <c r="E35" s="9" t="s">
        <v>74</v>
      </c>
      <c r="F35" s="10" t="s">
        <v>63</v>
      </c>
      <c r="G35" s="14">
        <v>124906</v>
      </c>
      <c r="H35" s="10" t="s">
        <v>63</v>
      </c>
      <c r="I35" s="14">
        <v>124906</v>
      </c>
      <c r="J35" s="11" t="s">
        <v>75</v>
      </c>
      <c r="K35" s="9" t="s">
        <v>114</v>
      </c>
    </row>
    <row r="36" spans="1:11" ht="81.75" thickBot="1" x14ac:dyDescent="0.35">
      <c r="A36" s="9">
        <v>32</v>
      </c>
      <c r="B36" s="10" t="s">
        <v>64</v>
      </c>
      <c r="C36" s="14">
        <v>805000</v>
      </c>
      <c r="D36" s="14">
        <v>778400</v>
      </c>
      <c r="E36" s="9" t="s">
        <v>131</v>
      </c>
      <c r="F36" s="10" t="s">
        <v>65</v>
      </c>
      <c r="G36" s="14">
        <v>778000</v>
      </c>
      <c r="H36" s="10" t="s">
        <v>65</v>
      </c>
      <c r="I36" s="14">
        <v>778000</v>
      </c>
      <c r="J36" s="11" t="s">
        <v>75</v>
      </c>
      <c r="K36" s="9" t="s">
        <v>115</v>
      </c>
    </row>
    <row r="37" spans="1:11" ht="81.75" thickBot="1" x14ac:dyDescent="0.35">
      <c r="A37" s="9">
        <v>33</v>
      </c>
      <c r="B37" s="10" t="s">
        <v>66</v>
      </c>
      <c r="C37" s="14">
        <v>978000</v>
      </c>
      <c r="D37" s="14">
        <v>978000</v>
      </c>
      <c r="E37" s="9" t="s">
        <v>131</v>
      </c>
      <c r="F37" s="10" t="s">
        <v>67</v>
      </c>
      <c r="G37" s="14">
        <v>899000</v>
      </c>
      <c r="H37" s="10" t="s">
        <v>67</v>
      </c>
      <c r="I37" s="14">
        <v>899000</v>
      </c>
      <c r="J37" s="11" t="s">
        <v>75</v>
      </c>
      <c r="K37" s="9" t="s">
        <v>116</v>
      </c>
    </row>
    <row r="38" spans="1:11" ht="81.75" thickBot="1" x14ac:dyDescent="0.35">
      <c r="A38" s="9">
        <v>34</v>
      </c>
      <c r="B38" s="10" t="s">
        <v>68</v>
      </c>
      <c r="C38" s="14">
        <v>522000</v>
      </c>
      <c r="D38" s="14">
        <v>475000</v>
      </c>
      <c r="E38" s="9" t="s">
        <v>74</v>
      </c>
      <c r="F38" s="10" t="s">
        <v>61</v>
      </c>
      <c r="G38" s="14">
        <v>475000</v>
      </c>
      <c r="H38" s="10" t="s">
        <v>61</v>
      </c>
      <c r="I38" s="14">
        <v>475000</v>
      </c>
      <c r="J38" s="11" t="s">
        <v>75</v>
      </c>
      <c r="K38" s="9" t="s">
        <v>117</v>
      </c>
    </row>
    <row r="39" spans="1:11" ht="81.75" thickBot="1" x14ac:dyDescent="0.35">
      <c r="A39" s="9">
        <v>35</v>
      </c>
      <c r="B39" s="10" t="s">
        <v>69</v>
      </c>
      <c r="C39" s="14">
        <v>1535000</v>
      </c>
      <c r="D39" s="14">
        <v>1535000</v>
      </c>
      <c r="E39" s="9" t="s">
        <v>132</v>
      </c>
      <c r="F39" s="10" t="s">
        <v>61</v>
      </c>
      <c r="G39" s="14">
        <v>1410000</v>
      </c>
      <c r="H39" s="10" t="s">
        <v>61</v>
      </c>
      <c r="I39" s="14">
        <v>1410000</v>
      </c>
      <c r="J39" s="11" t="s">
        <v>75</v>
      </c>
      <c r="K39" s="9" t="s">
        <v>118</v>
      </c>
    </row>
    <row r="40" spans="1:11" ht="81.75" thickBot="1" x14ac:dyDescent="0.35">
      <c r="A40" s="9">
        <v>36</v>
      </c>
      <c r="B40" s="10" t="s">
        <v>70</v>
      </c>
      <c r="C40" s="14">
        <v>119130</v>
      </c>
      <c r="D40" s="14">
        <v>119130</v>
      </c>
      <c r="E40" s="9" t="s">
        <v>74</v>
      </c>
      <c r="F40" s="10" t="s">
        <v>71</v>
      </c>
      <c r="G40" s="14">
        <v>119130</v>
      </c>
      <c r="H40" s="10" t="s">
        <v>71</v>
      </c>
      <c r="I40" s="14">
        <v>119130</v>
      </c>
      <c r="J40" s="11" t="s">
        <v>75</v>
      </c>
      <c r="K40" s="9" t="s">
        <v>119</v>
      </c>
    </row>
    <row r="41" spans="1:11" ht="81.75" thickBot="1" x14ac:dyDescent="0.35">
      <c r="A41" s="9">
        <v>37</v>
      </c>
      <c r="B41" s="10" t="s">
        <v>72</v>
      </c>
      <c r="C41" s="14">
        <v>100000</v>
      </c>
      <c r="D41" s="14">
        <v>100000</v>
      </c>
      <c r="E41" s="9" t="s">
        <v>74</v>
      </c>
      <c r="F41" s="10" t="s">
        <v>73</v>
      </c>
      <c r="G41" s="14">
        <v>100000</v>
      </c>
      <c r="H41" s="10" t="s">
        <v>73</v>
      </c>
      <c r="I41" s="14">
        <v>100000</v>
      </c>
      <c r="J41" s="11" t="s">
        <v>97</v>
      </c>
      <c r="K41" s="9" t="s">
        <v>120</v>
      </c>
    </row>
    <row r="44" spans="1:11" ht="40.5" x14ac:dyDescent="0.3">
      <c r="B44" s="18" t="s">
        <v>123</v>
      </c>
      <c r="C44" s="19" t="s">
        <v>126</v>
      </c>
      <c r="D44" s="20" t="s">
        <v>127</v>
      </c>
    </row>
    <row r="45" spans="1:11" x14ac:dyDescent="0.3">
      <c r="B45" s="16" t="s">
        <v>124</v>
      </c>
      <c r="C45" s="21">
        <f>COUNT(A5:A19)</f>
        <v>15</v>
      </c>
      <c r="D45" s="17">
        <f>SUM(I5:I19)</f>
        <v>370803.6</v>
      </c>
    </row>
    <row r="46" spans="1:11" x14ac:dyDescent="0.3">
      <c r="B46" s="16" t="s">
        <v>125</v>
      </c>
      <c r="C46" s="21">
        <f>COUNT(A20:A23)</f>
        <v>4</v>
      </c>
      <c r="D46" s="17">
        <f>SUM(I20:I23)</f>
        <v>21657.05</v>
      </c>
    </row>
    <row r="47" spans="1:11" x14ac:dyDescent="0.3">
      <c r="B47" s="16" t="s">
        <v>128</v>
      </c>
      <c r="C47" s="21">
        <f>COUNT(A24:A40)</f>
        <v>17</v>
      </c>
      <c r="D47" s="17">
        <f>SUM(I24:I40)</f>
        <v>6424836</v>
      </c>
    </row>
    <row r="48" spans="1:11" x14ac:dyDescent="0.3">
      <c r="B48" s="16" t="s">
        <v>129</v>
      </c>
      <c r="C48" s="22">
        <f>COUNT(A41)</f>
        <v>1</v>
      </c>
      <c r="D48" s="23">
        <f>SUM(I41)</f>
        <v>100000</v>
      </c>
    </row>
    <row r="49" spans="2:7" ht="21" thickBot="1" x14ac:dyDescent="0.35">
      <c r="B49" s="16" t="s">
        <v>122</v>
      </c>
      <c r="C49" s="25">
        <f>SUM(C45:C48)</f>
        <v>37</v>
      </c>
      <c r="D49" s="26">
        <f>SUM(D45:D48)</f>
        <v>6917296.6500000004</v>
      </c>
      <c r="F49" s="24"/>
    </row>
    <row r="50" spans="2:7" ht="21" thickTop="1" x14ac:dyDescent="0.3"/>
    <row r="52" spans="2:7" x14ac:dyDescent="0.3">
      <c r="B52" s="38" t="s">
        <v>561</v>
      </c>
    </row>
    <row r="53" spans="2:7" x14ac:dyDescent="0.3">
      <c r="B53" s="16" t="s">
        <v>557</v>
      </c>
      <c r="C53" s="21">
        <f>COUNTIFS(I5:I41, "&gt;5000", I5:I41, "&lt;=500000")</f>
        <v>25</v>
      </c>
      <c r="D53" s="17">
        <f>SUMIFS(I5:I41, I5:I41, "&gt;5000", I5:I41, "&lt;=500000")</f>
        <v>3815127.05</v>
      </c>
    </row>
    <row r="54" spans="2:7" x14ac:dyDescent="0.3">
      <c r="B54" s="16" t="s">
        <v>558</v>
      </c>
      <c r="C54" s="21">
        <f>COUNTIFS(I5:I41, "&lt;5000")</f>
        <v>9</v>
      </c>
      <c r="D54" s="17">
        <f>SUMIF(I5:I41,"&lt;5000")</f>
        <v>15169.6</v>
      </c>
    </row>
    <row r="55" spans="2:7" x14ac:dyDescent="0.3">
      <c r="B55" s="16" t="s">
        <v>559</v>
      </c>
      <c r="C55" s="21">
        <f>COUNTIFS(I5:I41, "&gt;500000")</f>
        <v>3</v>
      </c>
      <c r="D55" s="17">
        <f>SUMIF(I5:I41,"&gt;500000")</f>
        <v>3087000</v>
      </c>
    </row>
    <row r="56" spans="2:7" x14ac:dyDescent="0.3">
      <c r="B56" s="16" t="s">
        <v>560</v>
      </c>
      <c r="C56" s="21">
        <v>0</v>
      </c>
      <c r="D56" s="17">
        <v>0</v>
      </c>
    </row>
    <row r="57" spans="2:7" ht="21" thickBot="1" x14ac:dyDescent="0.35">
      <c r="B57" s="16" t="s">
        <v>122</v>
      </c>
      <c r="C57" s="25">
        <f>SUM(C53:C56)</f>
        <v>37</v>
      </c>
      <c r="D57" s="26">
        <f>SUM(D53:D55)</f>
        <v>6917296.6500000004</v>
      </c>
    </row>
    <row r="58" spans="2:7" ht="21" thickTop="1" x14ac:dyDescent="0.3">
      <c r="F58" s="24"/>
      <c r="G58" s="39"/>
    </row>
  </sheetData>
  <mergeCells count="10">
    <mergeCell ref="A2:K2"/>
    <mergeCell ref="A1:K1"/>
    <mergeCell ref="J3:J4"/>
    <mergeCell ref="K3:K4"/>
    <mergeCell ref="A3:A4"/>
    <mergeCell ref="B3:B4"/>
    <mergeCell ref="C3:C4"/>
    <mergeCell ref="E3:E4"/>
    <mergeCell ref="F3:G3"/>
    <mergeCell ref="H3:I3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90955-C251-4B7C-9F40-076AF0FA85A3}">
  <dimension ref="A1:K33"/>
  <sheetViews>
    <sheetView zoomScaleNormal="100" workbookViewId="0">
      <selection activeCell="A2" sqref="A2:K2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446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447</v>
      </c>
      <c r="C5" s="32">
        <v>5550</v>
      </c>
      <c r="D5" s="32">
        <v>5550</v>
      </c>
      <c r="E5" s="5" t="s">
        <v>74</v>
      </c>
      <c r="F5" s="6" t="s">
        <v>377</v>
      </c>
      <c r="G5" s="32">
        <v>5550</v>
      </c>
      <c r="H5" s="6" t="s">
        <v>377</v>
      </c>
      <c r="I5" s="32">
        <v>5550</v>
      </c>
      <c r="J5" s="6" t="s">
        <v>75</v>
      </c>
      <c r="K5" s="5" t="s">
        <v>463</v>
      </c>
    </row>
    <row r="6" spans="1:11" ht="75.75" thickBot="1" x14ac:dyDescent="0.35">
      <c r="A6" s="5">
        <v>2</v>
      </c>
      <c r="B6" s="6" t="s">
        <v>448</v>
      </c>
      <c r="C6" s="32">
        <v>215605</v>
      </c>
      <c r="D6" s="32">
        <v>215605</v>
      </c>
      <c r="E6" s="5" t="s">
        <v>74</v>
      </c>
      <c r="F6" s="6" t="s">
        <v>268</v>
      </c>
      <c r="G6" s="32">
        <v>215000</v>
      </c>
      <c r="H6" s="6" t="s">
        <v>268</v>
      </c>
      <c r="I6" s="32">
        <v>215000</v>
      </c>
      <c r="J6" s="6" t="s">
        <v>75</v>
      </c>
      <c r="K6" s="5" t="s">
        <v>464</v>
      </c>
    </row>
    <row r="7" spans="1:11" ht="75.75" thickBot="1" x14ac:dyDescent="0.35">
      <c r="A7" s="5">
        <v>3</v>
      </c>
      <c r="B7" s="6" t="s">
        <v>449</v>
      </c>
      <c r="C7" s="32">
        <v>50000</v>
      </c>
      <c r="D7" s="32">
        <v>50000</v>
      </c>
      <c r="E7" s="5" t="s">
        <v>74</v>
      </c>
      <c r="F7" s="6" t="s">
        <v>450</v>
      </c>
      <c r="G7" s="32">
        <v>50000</v>
      </c>
      <c r="H7" s="6" t="s">
        <v>450</v>
      </c>
      <c r="I7" s="32">
        <v>50000</v>
      </c>
      <c r="J7" s="6" t="s">
        <v>75</v>
      </c>
      <c r="K7" s="5" t="s">
        <v>465</v>
      </c>
    </row>
    <row r="8" spans="1:11" ht="75.75" thickBot="1" x14ac:dyDescent="0.35">
      <c r="A8" s="5">
        <v>4</v>
      </c>
      <c r="B8" s="6" t="s">
        <v>451</v>
      </c>
      <c r="C8" s="32">
        <v>100000</v>
      </c>
      <c r="D8" s="32">
        <v>100000</v>
      </c>
      <c r="E8" s="5" t="s">
        <v>74</v>
      </c>
      <c r="F8" s="6" t="s">
        <v>450</v>
      </c>
      <c r="G8" s="32">
        <v>100000</v>
      </c>
      <c r="H8" s="6" t="s">
        <v>450</v>
      </c>
      <c r="I8" s="32">
        <v>100000</v>
      </c>
      <c r="J8" s="6" t="s">
        <v>75</v>
      </c>
      <c r="K8" s="5" t="s">
        <v>466</v>
      </c>
    </row>
    <row r="9" spans="1:11" ht="75.75" thickBot="1" x14ac:dyDescent="0.35">
      <c r="A9" s="5">
        <v>5</v>
      </c>
      <c r="B9" s="6" t="s">
        <v>452</v>
      </c>
      <c r="C9" s="32">
        <v>1200</v>
      </c>
      <c r="D9" s="32">
        <v>1200</v>
      </c>
      <c r="E9" s="5" t="s">
        <v>74</v>
      </c>
      <c r="F9" s="6" t="s">
        <v>453</v>
      </c>
      <c r="G9" s="32">
        <v>1200</v>
      </c>
      <c r="H9" s="6" t="s">
        <v>453</v>
      </c>
      <c r="I9" s="32">
        <v>1200</v>
      </c>
      <c r="J9" s="6" t="s">
        <v>75</v>
      </c>
      <c r="K9" s="5" t="s">
        <v>467</v>
      </c>
    </row>
    <row r="10" spans="1:11" ht="75.75" thickBot="1" x14ac:dyDescent="0.35">
      <c r="A10" s="5">
        <v>6</v>
      </c>
      <c r="B10" s="6" t="s">
        <v>454</v>
      </c>
      <c r="C10" s="32">
        <v>23000</v>
      </c>
      <c r="D10" s="32">
        <v>23000</v>
      </c>
      <c r="E10" s="5" t="s">
        <v>74</v>
      </c>
      <c r="F10" s="6" t="s">
        <v>455</v>
      </c>
      <c r="G10" s="32">
        <v>23000</v>
      </c>
      <c r="H10" s="6" t="s">
        <v>455</v>
      </c>
      <c r="I10" s="32">
        <v>23000</v>
      </c>
      <c r="J10" s="6" t="s">
        <v>97</v>
      </c>
      <c r="K10" s="5" t="s">
        <v>468</v>
      </c>
    </row>
    <row r="11" spans="1:11" ht="75.75" thickBot="1" x14ac:dyDescent="0.35">
      <c r="A11" s="5">
        <v>7</v>
      </c>
      <c r="B11" s="6" t="s">
        <v>456</v>
      </c>
      <c r="C11" s="32">
        <v>3500</v>
      </c>
      <c r="D11" s="32">
        <v>3500</v>
      </c>
      <c r="E11" s="5" t="s">
        <v>74</v>
      </c>
      <c r="F11" s="6" t="s">
        <v>30</v>
      </c>
      <c r="G11" s="32">
        <v>3500</v>
      </c>
      <c r="H11" s="6" t="s">
        <v>30</v>
      </c>
      <c r="I11" s="32">
        <v>3500</v>
      </c>
      <c r="J11" s="6" t="s">
        <v>97</v>
      </c>
      <c r="K11" s="5" t="s">
        <v>469</v>
      </c>
    </row>
    <row r="12" spans="1:11" ht="75.75" thickBot="1" x14ac:dyDescent="0.35">
      <c r="A12" s="5">
        <v>8</v>
      </c>
      <c r="B12" s="6" t="s">
        <v>457</v>
      </c>
      <c r="C12" s="32">
        <v>910</v>
      </c>
      <c r="D12" s="32">
        <v>910</v>
      </c>
      <c r="E12" s="5" t="s">
        <v>74</v>
      </c>
      <c r="F12" s="6" t="s">
        <v>227</v>
      </c>
      <c r="G12" s="32">
        <v>910</v>
      </c>
      <c r="H12" s="6" t="s">
        <v>227</v>
      </c>
      <c r="I12" s="32">
        <v>910</v>
      </c>
      <c r="J12" s="6" t="s">
        <v>97</v>
      </c>
      <c r="K12" s="5" t="s">
        <v>470</v>
      </c>
    </row>
    <row r="13" spans="1:11" ht="75.75" thickBot="1" x14ac:dyDescent="0.35">
      <c r="A13" s="5">
        <v>9</v>
      </c>
      <c r="B13" s="6" t="s">
        <v>458</v>
      </c>
      <c r="C13" s="32">
        <v>3400</v>
      </c>
      <c r="D13" s="32">
        <v>3400</v>
      </c>
      <c r="E13" s="5" t="s">
        <v>74</v>
      </c>
      <c r="F13" s="6" t="s">
        <v>471</v>
      </c>
      <c r="G13" s="32">
        <v>3400</v>
      </c>
      <c r="H13" s="6" t="s">
        <v>471</v>
      </c>
      <c r="I13" s="32">
        <v>3400</v>
      </c>
      <c r="J13" s="6" t="s">
        <v>97</v>
      </c>
      <c r="K13" s="5" t="s">
        <v>472</v>
      </c>
    </row>
    <row r="14" spans="1:11" ht="75.75" thickBot="1" x14ac:dyDescent="0.35">
      <c r="A14" s="5">
        <v>10</v>
      </c>
      <c r="B14" s="6" t="s">
        <v>459</v>
      </c>
      <c r="C14" s="32">
        <v>3600</v>
      </c>
      <c r="D14" s="32">
        <v>3600</v>
      </c>
      <c r="E14" s="5" t="s">
        <v>74</v>
      </c>
      <c r="F14" s="6" t="s">
        <v>473</v>
      </c>
      <c r="G14" s="32">
        <v>3600</v>
      </c>
      <c r="H14" s="6" t="s">
        <v>473</v>
      </c>
      <c r="I14" s="32">
        <v>3600</v>
      </c>
      <c r="J14" s="6" t="s">
        <v>97</v>
      </c>
      <c r="K14" s="5" t="s">
        <v>474</v>
      </c>
    </row>
    <row r="15" spans="1:11" ht="132" thickBot="1" x14ac:dyDescent="0.35">
      <c r="A15" s="5">
        <v>11</v>
      </c>
      <c r="B15" s="6" t="s">
        <v>460</v>
      </c>
      <c r="C15" s="32">
        <v>546400</v>
      </c>
      <c r="D15" s="32">
        <v>542703.89</v>
      </c>
      <c r="E15" s="5" t="s">
        <v>475</v>
      </c>
      <c r="F15" s="6" t="s">
        <v>461</v>
      </c>
      <c r="G15" s="32">
        <v>477990</v>
      </c>
      <c r="H15" s="6" t="s">
        <v>461</v>
      </c>
      <c r="I15" s="32">
        <v>477990</v>
      </c>
      <c r="J15" s="6" t="s">
        <v>75</v>
      </c>
      <c r="K15" s="5" t="s">
        <v>476</v>
      </c>
    </row>
    <row r="16" spans="1:11" ht="132" thickBot="1" x14ac:dyDescent="0.35">
      <c r="A16" s="5">
        <v>12</v>
      </c>
      <c r="B16" s="6" t="s">
        <v>462</v>
      </c>
      <c r="C16" s="35">
        <v>27462600</v>
      </c>
      <c r="D16" s="32">
        <v>19901560</v>
      </c>
      <c r="E16" s="5" t="s">
        <v>475</v>
      </c>
      <c r="F16" s="6" t="s">
        <v>61</v>
      </c>
      <c r="G16" s="32">
        <v>19900000</v>
      </c>
      <c r="H16" s="6" t="s">
        <v>61</v>
      </c>
      <c r="I16" s="32">
        <v>19900000</v>
      </c>
      <c r="J16" s="6" t="s">
        <v>75</v>
      </c>
      <c r="K16" s="5" t="s">
        <v>477</v>
      </c>
    </row>
    <row r="19" spans="2:6" ht="40.5" x14ac:dyDescent="0.3">
      <c r="B19" s="18" t="s">
        <v>123</v>
      </c>
      <c r="C19" s="19" t="s">
        <v>126</v>
      </c>
      <c r="D19" s="20" t="s">
        <v>127</v>
      </c>
    </row>
    <row r="20" spans="2:6" x14ac:dyDescent="0.3">
      <c r="B20" s="16" t="s">
        <v>124</v>
      </c>
      <c r="C20" s="21">
        <f>COUNT(A5:A11)</f>
        <v>7</v>
      </c>
      <c r="D20" s="17">
        <f>SUM(I5:I11)</f>
        <v>398250</v>
      </c>
    </row>
    <row r="21" spans="2:6" x14ac:dyDescent="0.3">
      <c r="B21" s="16" t="s">
        <v>125</v>
      </c>
      <c r="C21" s="21">
        <f>COUNT(A12:A14)</f>
        <v>3</v>
      </c>
      <c r="D21" s="17">
        <f>SUM(I12:I14)</f>
        <v>7910</v>
      </c>
    </row>
    <row r="22" spans="2:6" x14ac:dyDescent="0.3">
      <c r="B22" s="16" t="s">
        <v>128</v>
      </c>
      <c r="C22" s="21">
        <f>COUNT(A15:A16)</f>
        <v>2</v>
      </c>
      <c r="D22" s="36">
        <f>SUM(I15:I16)</f>
        <v>20377990</v>
      </c>
    </row>
    <row r="23" spans="2:6" x14ac:dyDescent="0.3">
      <c r="B23" s="16" t="s">
        <v>129</v>
      </c>
      <c r="C23" s="21">
        <f>COUNT(#REF!)</f>
        <v>0</v>
      </c>
      <c r="D23" s="17">
        <v>0</v>
      </c>
    </row>
    <row r="24" spans="2:6" ht="21" thickBot="1" x14ac:dyDescent="0.35">
      <c r="B24" s="16" t="s">
        <v>122</v>
      </c>
      <c r="C24" s="25">
        <f>SUM(C20:C23)</f>
        <v>12</v>
      </c>
      <c r="D24" s="37">
        <f>SUM(D20:D23)</f>
        <v>20784150</v>
      </c>
      <c r="F24" s="24"/>
    </row>
    <row r="25" spans="2:6" ht="21" thickTop="1" x14ac:dyDescent="0.3"/>
    <row r="27" spans="2:6" x14ac:dyDescent="0.3">
      <c r="B27" s="38" t="s">
        <v>561</v>
      </c>
    </row>
    <row r="28" spans="2:6" x14ac:dyDescent="0.3">
      <c r="B28" s="16" t="s">
        <v>557</v>
      </c>
      <c r="C28" s="21">
        <f>COUNTIFS(I5:I16, "&gt;5000",I5:I16, "&lt;=500000")</f>
        <v>6</v>
      </c>
      <c r="D28" s="17">
        <f>SUMIFS(I5:I16,I5:I16, "&gt;5000",I5:I16, "&lt;=500000")</f>
        <v>871540</v>
      </c>
    </row>
    <row r="29" spans="2:6" x14ac:dyDescent="0.3">
      <c r="B29" s="16" t="s">
        <v>558</v>
      </c>
      <c r="C29" s="21">
        <f>COUNTIFS(I5:I16, "&lt;5000")</f>
        <v>5</v>
      </c>
      <c r="D29" s="17">
        <f>SUMIF(I5:I16,"&lt;5000")</f>
        <v>12610</v>
      </c>
    </row>
    <row r="30" spans="2:6" x14ac:dyDescent="0.3">
      <c r="B30" s="16" t="s">
        <v>559</v>
      </c>
      <c r="C30" s="21">
        <f>COUNTIFS(I4:I16, "&gt;500000")</f>
        <v>1</v>
      </c>
      <c r="D30" s="36">
        <f>SUMIF(I5:I16,"&gt;500000")</f>
        <v>19900000</v>
      </c>
    </row>
    <row r="31" spans="2:6" x14ac:dyDescent="0.3">
      <c r="B31" s="16" t="s">
        <v>560</v>
      </c>
      <c r="C31" s="21">
        <v>0</v>
      </c>
      <c r="D31" s="17">
        <v>0</v>
      </c>
    </row>
    <row r="32" spans="2:6" ht="21" thickBot="1" x14ac:dyDescent="0.35">
      <c r="B32" s="16" t="s">
        <v>122</v>
      </c>
      <c r="C32" s="25">
        <f>SUM(C28:C31)</f>
        <v>12</v>
      </c>
      <c r="D32" s="37">
        <f>SUM(D28:D30)</f>
        <v>20784150</v>
      </c>
    </row>
    <row r="33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E305-31D2-4C33-AB28-912D75AC6A9D}">
  <dimension ref="A1:K38"/>
  <sheetViews>
    <sheetView zoomScaleNormal="100" workbookViewId="0">
      <selection activeCell="A2" sqref="A2:K2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478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479</v>
      </c>
      <c r="C5" s="32">
        <v>513.6</v>
      </c>
      <c r="D5" s="32">
        <v>513.6</v>
      </c>
      <c r="E5" s="5" t="s">
        <v>74</v>
      </c>
      <c r="F5" s="6" t="s">
        <v>495</v>
      </c>
      <c r="G5" s="32">
        <v>513.6</v>
      </c>
      <c r="H5" s="6" t="s">
        <v>495</v>
      </c>
      <c r="I5" s="32">
        <v>513.6</v>
      </c>
      <c r="J5" s="6" t="s">
        <v>75</v>
      </c>
      <c r="K5" s="5" t="s">
        <v>496</v>
      </c>
    </row>
    <row r="6" spans="1:11" ht="75.75" thickBot="1" x14ac:dyDescent="0.35">
      <c r="A6" s="5">
        <v>2</v>
      </c>
      <c r="B6" s="6" t="s">
        <v>480</v>
      </c>
      <c r="C6" s="32">
        <v>5500</v>
      </c>
      <c r="D6" s="32">
        <v>5500</v>
      </c>
      <c r="E6" s="5" t="s">
        <v>74</v>
      </c>
      <c r="F6" s="6" t="s">
        <v>30</v>
      </c>
      <c r="G6" s="32">
        <v>5500</v>
      </c>
      <c r="H6" s="6" t="s">
        <v>30</v>
      </c>
      <c r="I6" s="33">
        <v>5500</v>
      </c>
      <c r="J6" s="6" t="s">
        <v>75</v>
      </c>
      <c r="K6" s="5" t="s">
        <v>514</v>
      </c>
    </row>
    <row r="7" spans="1:11" ht="75.75" thickBot="1" x14ac:dyDescent="0.35">
      <c r="A7" s="5">
        <v>3</v>
      </c>
      <c r="B7" s="6" t="s">
        <v>498</v>
      </c>
      <c r="C7" s="32">
        <v>39400</v>
      </c>
      <c r="D7" s="32">
        <v>39400</v>
      </c>
      <c r="E7" s="5" t="s">
        <v>74</v>
      </c>
      <c r="F7" s="6" t="s">
        <v>471</v>
      </c>
      <c r="G7" s="32">
        <v>39400</v>
      </c>
      <c r="H7" s="6" t="s">
        <v>471</v>
      </c>
      <c r="I7" s="32">
        <v>39400</v>
      </c>
      <c r="J7" s="6" t="s">
        <v>97</v>
      </c>
      <c r="K7" s="5" t="s">
        <v>497</v>
      </c>
    </row>
    <row r="8" spans="1:11" ht="94.5" thickBot="1" x14ac:dyDescent="0.35">
      <c r="A8" s="5">
        <v>4</v>
      </c>
      <c r="B8" s="6" t="s">
        <v>481</v>
      </c>
      <c r="C8" s="32">
        <v>5877.7</v>
      </c>
      <c r="D8" s="32">
        <v>5877.7</v>
      </c>
      <c r="E8" s="5" t="s">
        <v>74</v>
      </c>
      <c r="F8" s="6" t="s">
        <v>499</v>
      </c>
      <c r="G8" s="32">
        <v>5877.7</v>
      </c>
      <c r="H8" s="6" t="s">
        <v>499</v>
      </c>
      <c r="I8" s="32">
        <v>5877.7</v>
      </c>
      <c r="J8" s="6" t="s">
        <v>97</v>
      </c>
      <c r="K8" s="5" t="s">
        <v>470</v>
      </c>
    </row>
    <row r="9" spans="1:11" ht="75.75" thickBot="1" x14ac:dyDescent="0.35">
      <c r="A9" s="5">
        <v>5</v>
      </c>
      <c r="B9" s="6" t="s">
        <v>482</v>
      </c>
      <c r="C9" s="32">
        <v>20505</v>
      </c>
      <c r="D9" s="32">
        <v>20505</v>
      </c>
      <c r="E9" s="5" t="s">
        <v>74</v>
      </c>
      <c r="F9" s="6" t="s">
        <v>227</v>
      </c>
      <c r="G9" s="32">
        <v>20505</v>
      </c>
      <c r="H9" s="6" t="s">
        <v>227</v>
      </c>
      <c r="I9" s="32">
        <v>20505</v>
      </c>
      <c r="J9" s="6" t="s">
        <v>97</v>
      </c>
      <c r="K9" s="5" t="s">
        <v>500</v>
      </c>
    </row>
    <row r="10" spans="1:11" ht="75.75" thickBot="1" x14ac:dyDescent="0.35">
      <c r="A10" s="5">
        <v>6</v>
      </c>
      <c r="B10" s="6" t="s">
        <v>483</v>
      </c>
      <c r="C10" s="32">
        <v>290</v>
      </c>
      <c r="D10" s="32">
        <v>290</v>
      </c>
      <c r="E10" s="5" t="s">
        <v>74</v>
      </c>
      <c r="F10" s="6" t="s">
        <v>227</v>
      </c>
      <c r="G10" s="32">
        <v>290</v>
      </c>
      <c r="H10" s="6" t="s">
        <v>227</v>
      </c>
      <c r="I10" s="32">
        <v>290</v>
      </c>
      <c r="J10" s="6" t="s">
        <v>97</v>
      </c>
      <c r="K10" s="5" t="s">
        <v>501</v>
      </c>
    </row>
    <row r="11" spans="1:11" ht="75.75" thickBot="1" x14ac:dyDescent="0.35">
      <c r="A11" s="5">
        <v>7</v>
      </c>
      <c r="B11" s="6" t="s">
        <v>484</v>
      </c>
      <c r="C11" s="32">
        <v>2610</v>
      </c>
      <c r="D11" s="32">
        <v>2610</v>
      </c>
      <c r="E11" s="5" t="s">
        <v>74</v>
      </c>
      <c r="F11" s="6" t="s">
        <v>227</v>
      </c>
      <c r="G11" s="32">
        <v>2610</v>
      </c>
      <c r="H11" s="6" t="s">
        <v>227</v>
      </c>
      <c r="I11" s="32">
        <v>2610</v>
      </c>
      <c r="J11" s="6" t="s">
        <v>97</v>
      </c>
      <c r="K11" s="5" t="s">
        <v>502</v>
      </c>
    </row>
    <row r="12" spans="1:11" ht="75.75" thickBot="1" x14ac:dyDescent="0.35">
      <c r="A12" s="5">
        <v>8</v>
      </c>
      <c r="B12" s="6" t="s">
        <v>485</v>
      </c>
      <c r="C12" s="32">
        <v>14603</v>
      </c>
      <c r="D12" s="32">
        <v>14603</v>
      </c>
      <c r="E12" s="5" t="s">
        <v>74</v>
      </c>
      <c r="F12" s="6" t="s">
        <v>227</v>
      </c>
      <c r="G12" s="32">
        <v>14603</v>
      </c>
      <c r="H12" s="6" t="s">
        <v>227</v>
      </c>
      <c r="I12" s="32">
        <v>14603</v>
      </c>
      <c r="J12" s="6" t="s">
        <v>97</v>
      </c>
      <c r="K12" s="5" t="s">
        <v>503</v>
      </c>
    </row>
    <row r="13" spans="1:11" ht="75.75" thickBot="1" x14ac:dyDescent="0.35">
      <c r="A13" s="5">
        <v>9</v>
      </c>
      <c r="B13" s="6" t="s">
        <v>486</v>
      </c>
      <c r="C13" s="32">
        <v>26966</v>
      </c>
      <c r="D13" s="32">
        <v>26966</v>
      </c>
      <c r="E13" s="5" t="s">
        <v>74</v>
      </c>
      <c r="F13" s="6" t="s">
        <v>227</v>
      </c>
      <c r="G13" s="32">
        <v>26966</v>
      </c>
      <c r="H13" s="6" t="s">
        <v>227</v>
      </c>
      <c r="I13" s="32">
        <v>26966</v>
      </c>
      <c r="J13" s="6" t="s">
        <v>97</v>
      </c>
      <c r="K13" s="5" t="s">
        <v>504</v>
      </c>
    </row>
    <row r="14" spans="1:11" ht="75.75" thickBot="1" x14ac:dyDescent="0.35">
      <c r="A14" s="5">
        <v>10</v>
      </c>
      <c r="B14" s="6" t="s">
        <v>346</v>
      </c>
      <c r="C14" s="32">
        <v>20980</v>
      </c>
      <c r="D14" s="32">
        <v>20980</v>
      </c>
      <c r="E14" s="5" t="s">
        <v>74</v>
      </c>
      <c r="F14" s="6" t="s">
        <v>227</v>
      </c>
      <c r="G14" s="32">
        <v>20980</v>
      </c>
      <c r="H14" s="6" t="s">
        <v>227</v>
      </c>
      <c r="I14" s="32">
        <v>20980</v>
      </c>
      <c r="J14" s="6" t="s">
        <v>97</v>
      </c>
      <c r="K14" s="5" t="s">
        <v>505</v>
      </c>
    </row>
    <row r="15" spans="1:11" ht="75.75" thickBot="1" x14ac:dyDescent="0.35">
      <c r="A15" s="5">
        <v>11</v>
      </c>
      <c r="B15" s="6" t="s">
        <v>487</v>
      </c>
      <c r="C15" s="32">
        <v>4680</v>
      </c>
      <c r="D15" s="32">
        <v>4680</v>
      </c>
      <c r="E15" s="5" t="s">
        <v>74</v>
      </c>
      <c r="F15" s="6" t="s">
        <v>227</v>
      </c>
      <c r="G15" s="32">
        <v>4680</v>
      </c>
      <c r="H15" s="6" t="s">
        <v>227</v>
      </c>
      <c r="I15" s="32">
        <v>4680</v>
      </c>
      <c r="J15" s="6" t="s">
        <v>97</v>
      </c>
      <c r="K15" s="5" t="s">
        <v>506</v>
      </c>
    </row>
    <row r="16" spans="1:11" ht="75.75" thickBot="1" x14ac:dyDescent="0.35">
      <c r="A16" s="5">
        <v>12</v>
      </c>
      <c r="B16" s="6" t="s">
        <v>488</v>
      </c>
      <c r="C16" s="32">
        <v>1980</v>
      </c>
      <c r="D16" s="32">
        <v>1980</v>
      </c>
      <c r="E16" s="5" t="s">
        <v>74</v>
      </c>
      <c r="F16" s="6" t="s">
        <v>227</v>
      </c>
      <c r="G16" s="32">
        <v>1980</v>
      </c>
      <c r="H16" s="6" t="s">
        <v>227</v>
      </c>
      <c r="I16" s="32">
        <v>1980</v>
      </c>
      <c r="J16" s="6" t="s">
        <v>97</v>
      </c>
      <c r="K16" s="5" t="s">
        <v>507</v>
      </c>
    </row>
    <row r="17" spans="1:11" ht="75.75" thickBot="1" x14ac:dyDescent="0.35">
      <c r="A17" s="5">
        <v>13</v>
      </c>
      <c r="B17" s="6" t="s">
        <v>489</v>
      </c>
      <c r="C17" s="32">
        <v>28335</v>
      </c>
      <c r="D17" s="32">
        <v>28335</v>
      </c>
      <c r="E17" s="5" t="s">
        <v>74</v>
      </c>
      <c r="F17" s="6" t="s">
        <v>227</v>
      </c>
      <c r="G17" s="32">
        <v>28335</v>
      </c>
      <c r="H17" s="6" t="s">
        <v>227</v>
      </c>
      <c r="I17" s="32">
        <v>28335</v>
      </c>
      <c r="J17" s="6" t="s">
        <v>97</v>
      </c>
      <c r="K17" s="5" t="s">
        <v>508</v>
      </c>
    </row>
    <row r="18" spans="1:11" ht="75.75" thickBot="1" x14ac:dyDescent="0.35">
      <c r="A18" s="5">
        <v>14</v>
      </c>
      <c r="B18" s="6" t="s">
        <v>490</v>
      </c>
      <c r="C18" s="32">
        <v>19955</v>
      </c>
      <c r="D18" s="32">
        <v>19955</v>
      </c>
      <c r="E18" s="5" t="s">
        <v>74</v>
      </c>
      <c r="F18" s="6" t="s">
        <v>227</v>
      </c>
      <c r="G18" s="32">
        <v>19955</v>
      </c>
      <c r="H18" s="6" t="s">
        <v>227</v>
      </c>
      <c r="I18" s="32">
        <v>19955</v>
      </c>
      <c r="J18" s="6" t="s">
        <v>97</v>
      </c>
      <c r="K18" s="5" t="s">
        <v>509</v>
      </c>
    </row>
    <row r="19" spans="1:11" ht="75.75" thickBot="1" x14ac:dyDescent="0.35">
      <c r="A19" s="5">
        <v>15</v>
      </c>
      <c r="B19" s="6" t="s">
        <v>491</v>
      </c>
      <c r="C19" s="32">
        <v>3750</v>
      </c>
      <c r="D19" s="32">
        <v>3750</v>
      </c>
      <c r="E19" s="5" t="s">
        <v>74</v>
      </c>
      <c r="F19" s="6" t="s">
        <v>227</v>
      </c>
      <c r="G19" s="32">
        <v>3750</v>
      </c>
      <c r="H19" s="6" t="s">
        <v>227</v>
      </c>
      <c r="I19" s="32">
        <v>3750</v>
      </c>
      <c r="J19" s="6" t="s">
        <v>97</v>
      </c>
      <c r="K19" s="5" t="s">
        <v>510</v>
      </c>
    </row>
    <row r="20" spans="1:11" ht="75.75" thickBot="1" x14ac:dyDescent="0.35">
      <c r="A20" s="5">
        <v>16</v>
      </c>
      <c r="B20" s="6" t="s">
        <v>492</v>
      </c>
      <c r="C20" s="32">
        <v>6500</v>
      </c>
      <c r="D20" s="32">
        <v>6500</v>
      </c>
      <c r="E20" s="5" t="s">
        <v>74</v>
      </c>
      <c r="F20" s="6" t="s">
        <v>511</v>
      </c>
      <c r="G20" s="32">
        <v>6500</v>
      </c>
      <c r="H20" s="6" t="s">
        <v>511</v>
      </c>
      <c r="I20" s="32">
        <v>6500</v>
      </c>
      <c r="J20" s="6" t="s">
        <v>97</v>
      </c>
      <c r="K20" s="5" t="s">
        <v>512</v>
      </c>
    </row>
    <row r="21" spans="1:11" ht="94.5" thickBot="1" x14ac:dyDescent="0.35">
      <c r="A21" s="5">
        <v>17</v>
      </c>
      <c r="B21" s="6" t="s">
        <v>493</v>
      </c>
      <c r="C21" s="32">
        <v>451200</v>
      </c>
      <c r="D21" s="32">
        <v>446180.34</v>
      </c>
      <c r="E21" s="5" t="s">
        <v>74</v>
      </c>
      <c r="F21" s="6" t="s">
        <v>494</v>
      </c>
      <c r="G21" s="32">
        <v>446000</v>
      </c>
      <c r="H21" s="6" t="s">
        <v>494</v>
      </c>
      <c r="I21" s="32">
        <v>446000</v>
      </c>
      <c r="J21" s="6" t="s">
        <v>75</v>
      </c>
      <c r="K21" s="5" t="s">
        <v>513</v>
      </c>
    </row>
    <row r="24" spans="1:11" s="15" customFormat="1" ht="40.5" x14ac:dyDescent="0.2">
      <c r="A24" s="3"/>
      <c r="B24" s="18" t="s">
        <v>123</v>
      </c>
      <c r="C24" s="19" t="s">
        <v>126</v>
      </c>
      <c r="D24" s="20" t="s">
        <v>127</v>
      </c>
      <c r="E24" s="3"/>
      <c r="F24" s="4"/>
      <c r="H24" s="4"/>
      <c r="J24" s="3"/>
      <c r="K24" s="3"/>
    </row>
    <row r="25" spans="1:11" s="15" customFormat="1" x14ac:dyDescent="0.2">
      <c r="A25" s="3"/>
      <c r="B25" s="16" t="s">
        <v>124</v>
      </c>
      <c r="C25" s="21">
        <f>COUNT(A5:A6)</f>
        <v>2</v>
      </c>
      <c r="D25" s="17">
        <f>SUM(I5:I6)</f>
        <v>6013.6</v>
      </c>
      <c r="E25" s="3"/>
      <c r="F25" s="4"/>
      <c r="H25" s="4"/>
      <c r="J25" s="3"/>
      <c r="K25" s="3"/>
    </row>
    <row r="26" spans="1:11" s="15" customFormat="1" x14ac:dyDescent="0.2">
      <c r="A26" s="3"/>
      <c r="B26" s="16" t="s">
        <v>125</v>
      </c>
      <c r="C26" s="21">
        <f>COUNT(A7:A20)</f>
        <v>14</v>
      </c>
      <c r="D26" s="17">
        <f>SUM(I7:I20)</f>
        <v>196431.7</v>
      </c>
      <c r="E26" s="3"/>
      <c r="F26" s="4"/>
      <c r="H26" s="4"/>
      <c r="J26" s="3"/>
      <c r="K26" s="3"/>
    </row>
    <row r="27" spans="1:11" s="15" customFormat="1" x14ac:dyDescent="0.2">
      <c r="A27" s="3"/>
      <c r="B27" s="16" t="s">
        <v>128</v>
      </c>
      <c r="C27" s="21">
        <f>COUNT(A21)</f>
        <v>1</v>
      </c>
      <c r="D27" s="17">
        <f>SUM(I21)</f>
        <v>446000</v>
      </c>
      <c r="E27" s="3"/>
      <c r="F27" s="4"/>
      <c r="H27" s="4"/>
      <c r="J27" s="3"/>
      <c r="K27" s="3"/>
    </row>
    <row r="28" spans="1:11" s="15" customFormat="1" x14ac:dyDescent="0.2">
      <c r="A28" s="3"/>
      <c r="B28" s="16" t="s">
        <v>129</v>
      </c>
      <c r="C28" s="21">
        <f>COUNT(#REF!)</f>
        <v>0</v>
      </c>
      <c r="D28" s="17">
        <v>0</v>
      </c>
      <c r="E28" s="3"/>
      <c r="F28" s="4"/>
      <c r="H28" s="4"/>
      <c r="J28" s="3"/>
      <c r="K28" s="3"/>
    </row>
    <row r="29" spans="1:11" s="15" customFormat="1" ht="21" thickBot="1" x14ac:dyDescent="0.25">
      <c r="A29" s="3"/>
      <c r="B29" s="16" t="s">
        <v>122</v>
      </c>
      <c r="C29" s="25">
        <f>SUM(C25:C28)</f>
        <v>17</v>
      </c>
      <c r="D29" s="37">
        <f>SUM(D25:D28)</f>
        <v>648445.30000000005</v>
      </c>
      <c r="E29" s="3"/>
      <c r="F29" s="24"/>
      <c r="H29" s="4"/>
      <c r="J29" s="3"/>
      <c r="K29" s="3"/>
    </row>
    <row r="30" spans="1:11" s="15" customFormat="1" ht="21" thickTop="1" x14ac:dyDescent="0.2">
      <c r="A30" s="3"/>
      <c r="B30" s="4"/>
      <c r="E30" s="3"/>
      <c r="F30" s="4"/>
      <c r="H30" s="4"/>
      <c r="J30" s="3"/>
      <c r="K30" s="3"/>
    </row>
    <row r="32" spans="1:11" x14ac:dyDescent="0.3">
      <c r="B32" s="38" t="s">
        <v>561</v>
      </c>
    </row>
    <row r="33" spans="2:4" x14ac:dyDescent="0.3">
      <c r="B33" s="16" t="s">
        <v>557</v>
      </c>
      <c r="C33" s="21">
        <f>COUNTIFS(I5:I21, "&gt;5000",I5:I21, "&lt;=500000")</f>
        <v>11</v>
      </c>
      <c r="D33" s="17">
        <f>SUMIFS(I5:I21,I5:I21, "&gt;5000",I5:I21, "&lt;=500000")</f>
        <v>634621.69999999995</v>
      </c>
    </row>
    <row r="34" spans="2:4" x14ac:dyDescent="0.3">
      <c r="B34" s="16" t="s">
        <v>558</v>
      </c>
      <c r="C34" s="21">
        <f>COUNTIFS(I5:I21, "&lt;5000")</f>
        <v>6</v>
      </c>
      <c r="D34" s="17">
        <f>SUMIF(I5:I21,"&lt;5000")</f>
        <v>13823.6</v>
      </c>
    </row>
    <row r="35" spans="2:4" x14ac:dyDescent="0.3">
      <c r="B35" s="16" t="s">
        <v>559</v>
      </c>
      <c r="C35" s="21">
        <f>COUNTIFS(I5:I21, "&gt;500000")</f>
        <v>0</v>
      </c>
      <c r="D35" s="36">
        <f>SUMIF(I5:I21,"&gt;500000")</f>
        <v>0</v>
      </c>
    </row>
    <row r="36" spans="2:4" x14ac:dyDescent="0.3">
      <c r="B36" s="16" t="s">
        <v>560</v>
      </c>
      <c r="C36" s="21">
        <v>0</v>
      </c>
      <c r="D36" s="17">
        <v>0</v>
      </c>
    </row>
    <row r="37" spans="2:4" ht="21" thickBot="1" x14ac:dyDescent="0.35">
      <c r="B37" s="16" t="s">
        <v>122</v>
      </c>
      <c r="C37" s="25">
        <f>SUM(C33:C36)</f>
        <v>17</v>
      </c>
      <c r="D37" s="37">
        <f>SUM(D33:D35)</f>
        <v>648445.29999999993</v>
      </c>
    </row>
    <row r="38" spans="2:4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0E16-DCB9-40B3-B198-A93BCCAA6EC6}">
  <dimension ref="A1:K39"/>
  <sheetViews>
    <sheetView tabSelected="1" zoomScaleNormal="100" workbookViewId="0">
      <selection activeCell="C35" sqref="C35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515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516</v>
      </c>
      <c r="C5" s="32">
        <v>3860</v>
      </c>
      <c r="D5" s="32">
        <v>3860</v>
      </c>
      <c r="E5" s="5" t="s">
        <v>74</v>
      </c>
      <c r="F5" s="6" t="s">
        <v>286</v>
      </c>
      <c r="G5" s="32">
        <v>3860</v>
      </c>
      <c r="H5" s="6" t="s">
        <v>286</v>
      </c>
      <c r="I5" s="32">
        <v>3680</v>
      </c>
      <c r="J5" s="6" t="s">
        <v>75</v>
      </c>
      <c r="K5" s="5" t="s">
        <v>534</v>
      </c>
    </row>
    <row r="6" spans="1:11" ht="94.5" thickBot="1" x14ac:dyDescent="0.35">
      <c r="A6" s="5">
        <v>2</v>
      </c>
      <c r="B6" s="6" t="s">
        <v>517</v>
      </c>
      <c r="C6" s="32">
        <v>8100</v>
      </c>
      <c r="D6" s="32">
        <v>8100</v>
      </c>
      <c r="E6" s="5" t="s">
        <v>74</v>
      </c>
      <c r="F6" s="6" t="s">
        <v>377</v>
      </c>
      <c r="G6" s="32">
        <v>8100</v>
      </c>
      <c r="H6" s="6" t="s">
        <v>377</v>
      </c>
      <c r="I6" s="33">
        <v>8100</v>
      </c>
      <c r="J6" s="6" t="s">
        <v>75</v>
      </c>
      <c r="K6" s="5" t="s">
        <v>535</v>
      </c>
    </row>
    <row r="7" spans="1:11" ht="75.75" thickBot="1" x14ac:dyDescent="0.35">
      <c r="A7" s="5">
        <v>3</v>
      </c>
      <c r="B7" s="6" t="s">
        <v>518</v>
      </c>
      <c r="C7" s="32">
        <v>5000</v>
      </c>
      <c r="D7" s="32">
        <v>5000</v>
      </c>
      <c r="E7" s="5" t="s">
        <v>74</v>
      </c>
      <c r="F7" s="6" t="s">
        <v>81</v>
      </c>
      <c r="G7" s="32">
        <v>5000</v>
      </c>
      <c r="H7" s="6" t="s">
        <v>81</v>
      </c>
      <c r="I7" s="32">
        <v>5000</v>
      </c>
      <c r="J7" s="6" t="s">
        <v>75</v>
      </c>
      <c r="K7" s="5" t="s">
        <v>536</v>
      </c>
    </row>
    <row r="8" spans="1:11" ht="75.75" thickBot="1" x14ac:dyDescent="0.35">
      <c r="A8" s="5">
        <v>4</v>
      </c>
      <c r="B8" s="6" t="s">
        <v>519</v>
      </c>
      <c r="C8" s="32">
        <v>3000</v>
      </c>
      <c r="D8" s="32">
        <v>3000</v>
      </c>
      <c r="E8" s="5" t="s">
        <v>74</v>
      </c>
      <c r="F8" s="6" t="s">
        <v>520</v>
      </c>
      <c r="G8" s="32">
        <v>3000</v>
      </c>
      <c r="H8" s="6" t="s">
        <v>520</v>
      </c>
      <c r="I8" s="32">
        <v>3000</v>
      </c>
      <c r="J8" s="6" t="s">
        <v>75</v>
      </c>
      <c r="K8" s="5" t="s">
        <v>537</v>
      </c>
    </row>
    <row r="9" spans="1:11" ht="94.5" thickBot="1" x14ac:dyDescent="0.35">
      <c r="A9" s="5">
        <v>5</v>
      </c>
      <c r="B9" s="6" t="s">
        <v>521</v>
      </c>
      <c r="C9" s="32">
        <v>3500</v>
      </c>
      <c r="D9" s="32">
        <v>3500</v>
      </c>
      <c r="E9" s="5" t="s">
        <v>74</v>
      </c>
      <c r="F9" s="6" t="s">
        <v>538</v>
      </c>
      <c r="G9" s="32">
        <v>3500</v>
      </c>
      <c r="H9" s="6" t="s">
        <v>538</v>
      </c>
      <c r="I9" s="32">
        <v>3500</v>
      </c>
      <c r="J9" s="6" t="s">
        <v>75</v>
      </c>
      <c r="K9" s="5" t="s">
        <v>539</v>
      </c>
    </row>
    <row r="10" spans="1:11" ht="75.75" thickBot="1" x14ac:dyDescent="0.35">
      <c r="A10" s="5">
        <v>6</v>
      </c>
      <c r="B10" s="6" t="s">
        <v>522</v>
      </c>
      <c r="C10" s="32">
        <v>775.75</v>
      </c>
      <c r="D10" s="32">
        <v>775.75</v>
      </c>
      <c r="E10" s="5" t="s">
        <v>74</v>
      </c>
      <c r="F10" s="6" t="s">
        <v>540</v>
      </c>
      <c r="G10" s="32">
        <v>775.75</v>
      </c>
      <c r="H10" s="6" t="s">
        <v>540</v>
      </c>
      <c r="I10" s="32">
        <v>775.75</v>
      </c>
      <c r="J10" s="6" t="s">
        <v>97</v>
      </c>
      <c r="K10" s="5" t="s">
        <v>541</v>
      </c>
    </row>
    <row r="11" spans="1:11" ht="75.75" thickBot="1" x14ac:dyDescent="0.35">
      <c r="A11" s="5">
        <v>7</v>
      </c>
      <c r="B11" s="6" t="s">
        <v>542</v>
      </c>
      <c r="C11" s="32">
        <v>3900</v>
      </c>
      <c r="D11" s="32">
        <v>3900</v>
      </c>
      <c r="E11" s="5" t="s">
        <v>74</v>
      </c>
      <c r="F11" s="6" t="s">
        <v>286</v>
      </c>
      <c r="G11" s="32">
        <v>3900</v>
      </c>
      <c r="H11" s="6" t="s">
        <v>286</v>
      </c>
      <c r="I11" s="32">
        <v>3900</v>
      </c>
      <c r="J11" s="6" t="s">
        <v>97</v>
      </c>
      <c r="K11" s="5" t="s">
        <v>543</v>
      </c>
    </row>
    <row r="12" spans="1:11" ht="75.75" thickBot="1" x14ac:dyDescent="0.35">
      <c r="A12" s="5">
        <v>8</v>
      </c>
      <c r="B12" s="6" t="s">
        <v>482</v>
      </c>
      <c r="C12" s="32">
        <v>10532</v>
      </c>
      <c r="D12" s="32">
        <v>10532</v>
      </c>
      <c r="E12" s="5" t="s">
        <v>74</v>
      </c>
      <c r="F12" s="6" t="s">
        <v>227</v>
      </c>
      <c r="G12" s="32">
        <v>10532</v>
      </c>
      <c r="H12" s="6" t="s">
        <v>227</v>
      </c>
      <c r="I12" s="32">
        <v>10532</v>
      </c>
      <c r="J12" s="6" t="s">
        <v>97</v>
      </c>
      <c r="K12" s="5" t="s">
        <v>544</v>
      </c>
    </row>
    <row r="13" spans="1:11" ht="75.75" thickBot="1" x14ac:dyDescent="0.35">
      <c r="A13" s="5">
        <v>9</v>
      </c>
      <c r="B13" s="6" t="s">
        <v>545</v>
      </c>
      <c r="C13" s="32">
        <v>7440</v>
      </c>
      <c r="D13" s="32">
        <v>7440</v>
      </c>
      <c r="E13" s="5" t="s">
        <v>74</v>
      </c>
      <c r="F13" s="6" t="s">
        <v>227</v>
      </c>
      <c r="G13" s="32">
        <v>7440</v>
      </c>
      <c r="H13" s="6" t="s">
        <v>227</v>
      </c>
      <c r="I13" s="33">
        <v>7440</v>
      </c>
      <c r="J13" s="6" t="s">
        <v>97</v>
      </c>
      <c r="K13" s="5" t="s">
        <v>546</v>
      </c>
    </row>
    <row r="14" spans="1:11" ht="75.75" thickBot="1" x14ac:dyDescent="0.35">
      <c r="A14" s="5">
        <v>10</v>
      </c>
      <c r="B14" s="6" t="s">
        <v>523</v>
      </c>
      <c r="C14" s="32">
        <v>17400</v>
      </c>
      <c r="D14" s="32">
        <v>17400</v>
      </c>
      <c r="E14" s="5" t="s">
        <v>74</v>
      </c>
      <c r="F14" s="6" t="s">
        <v>524</v>
      </c>
      <c r="G14" s="32">
        <v>17400</v>
      </c>
      <c r="H14" s="6" t="s">
        <v>524</v>
      </c>
      <c r="I14" s="33">
        <v>17400</v>
      </c>
      <c r="J14" s="6" t="s">
        <v>97</v>
      </c>
      <c r="K14" s="5" t="s">
        <v>547</v>
      </c>
    </row>
    <row r="15" spans="1:11" ht="75.75" thickBot="1" x14ac:dyDescent="0.35">
      <c r="A15" s="5">
        <v>11</v>
      </c>
      <c r="B15" s="6" t="s">
        <v>525</v>
      </c>
      <c r="C15" s="32">
        <v>8050</v>
      </c>
      <c r="D15" s="32">
        <v>8050</v>
      </c>
      <c r="E15" s="5" t="s">
        <v>74</v>
      </c>
      <c r="F15" s="6" t="s">
        <v>227</v>
      </c>
      <c r="G15" s="32">
        <v>8050</v>
      </c>
      <c r="H15" s="6" t="s">
        <v>227</v>
      </c>
      <c r="I15" s="32">
        <v>8050</v>
      </c>
      <c r="J15" s="6" t="s">
        <v>97</v>
      </c>
      <c r="K15" s="5" t="s">
        <v>548</v>
      </c>
    </row>
    <row r="16" spans="1:11" ht="75.75" thickBot="1" x14ac:dyDescent="0.35">
      <c r="A16" s="5">
        <v>12</v>
      </c>
      <c r="B16" s="6" t="s">
        <v>526</v>
      </c>
      <c r="C16" s="32">
        <v>29340</v>
      </c>
      <c r="D16" s="32">
        <v>29340</v>
      </c>
      <c r="E16" s="5" t="s">
        <v>74</v>
      </c>
      <c r="F16" s="6" t="s">
        <v>227</v>
      </c>
      <c r="G16" s="32">
        <v>29340</v>
      </c>
      <c r="H16" s="6" t="s">
        <v>227</v>
      </c>
      <c r="I16" s="32">
        <v>29340</v>
      </c>
      <c r="J16" s="6" t="s">
        <v>97</v>
      </c>
      <c r="K16" s="5" t="s">
        <v>549</v>
      </c>
    </row>
    <row r="17" spans="1:11" ht="75.75" thickBot="1" x14ac:dyDescent="0.35">
      <c r="A17" s="5">
        <v>13</v>
      </c>
      <c r="B17" s="6" t="s">
        <v>527</v>
      </c>
      <c r="C17" s="32">
        <v>1680</v>
      </c>
      <c r="D17" s="32">
        <v>1680</v>
      </c>
      <c r="E17" s="5" t="s">
        <v>74</v>
      </c>
      <c r="F17" s="6" t="s">
        <v>227</v>
      </c>
      <c r="G17" s="32">
        <v>1680</v>
      </c>
      <c r="H17" s="6" t="s">
        <v>227</v>
      </c>
      <c r="I17" s="32">
        <v>1680</v>
      </c>
      <c r="J17" s="6" t="s">
        <v>97</v>
      </c>
      <c r="K17" s="5" t="s">
        <v>550</v>
      </c>
    </row>
    <row r="18" spans="1:11" ht="75.75" thickBot="1" x14ac:dyDescent="0.35">
      <c r="A18" s="5">
        <v>14</v>
      </c>
      <c r="B18" s="6" t="s">
        <v>528</v>
      </c>
      <c r="C18" s="32">
        <v>2100</v>
      </c>
      <c r="D18" s="32">
        <v>2100</v>
      </c>
      <c r="E18" s="5" t="s">
        <v>74</v>
      </c>
      <c r="F18" s="6" t="s">
        <v>551</v>
      </c>
      <c r="G18" s="32">
        <v>2100</v>
      </c>
      <c r="H18" s="6" t="s">
        <v>551</v>
      </c>
      <c r="I18" s="32">
        <v>2100</v>
      </c>
      <c r="J18" s="6" t="s">
        <v>97</v>
      </c>
      <c r="K18" s="5" t="s">
        <v>552</v>
      </c>
    </row>
    <row r="19" spans="1:11" ht="113.25" thickBot="1" x14ac:dyDescent="0.35">
      <c r="A19" s="5">
        <v>15</v>
      </c>
      <c r="B19" s="34" t="s">
        <v>529</v>
      </c>
      <c r="C19" s="32">
        <v>498500</v>
      </c>
      <c r="D19" s="32">
        <v>498500</v>
      </c>
      <c r="E19" s="5" t="s">
        <v>74</v>
      </c>
      <c r="F19" s="6" t="s">
        <v>53</v>
      </c>
      <c r="G19" s="32">
        <v>498000</v>
      </c>
      <c r="H19" s="6" t="s">
        <v>53</v>
      </c>
      <c r="I19" s="32">
        <v>498000</v>
      </c>
      <c r="J19" s="6" t="s">
        <v>75</v>
      </c>
      <c r="K19" s="5" t="s">
        <v>553</v>
      </c>
    </row>
    <row r="20" spans="1:11" ht="75.75" thickBot="1" x14ac:dyDescent="0.35">
      <c r="A20" s="5">
        <v>16</v>
      </c>
      <c r="B20" s="34" t="s">
        <v>530</v>
      </c>
      <c r="C20" s="32">
        <v>305800</v>
      </c>
      <c r="D20" s="32">
        <v>305800</v>
      </c>
      <c r="E20" s="5" t="s">
        <v>74</v>
      </c>
      <c r="F20" s="6" t="s">
        <v>531</v>
      </c>
      <c r="G20" s="32">
        <v>305000</v>
      </c>
      <c r="H20" s="6" t="s">
        <v>531</v>
      </c>
      <c r="I20" s="32">
        <v>305000</v>
      </c>
      <c r="J20" s="6" t="s">
        <v>75</v>
      </c>
      <c r="K20" s="5" t="s">
        <v>554</v>
      </c>
    </row>
    <row r="21" spans="1:11" ht="94.5" thickBot="1" x14ac:dyDescent="0.35">
      <c r="A21" s="5">
        <v>17</v>
      </c>
      <c r="B21" s="6" t="s">
        <v>532</v>
      </c>
      <c r="C21" s="32">
        <v>496800</v>
      </c>
      <c r="D21" s="32">
        <v>470657.91</v>
      </c>
      <c r="E21" s="5" t="s">
        <v>74</v>
      </c>
      <c r="F21" s="6" t="s">
        <v>494</v>
      </c>
      <c r="G21" s="32">
        <v>470000</v>
      </c>
      <c r="H21" s="6" t="s">
        <v>494</v>
      </c>
      <c r="I21" s="32">
        <v>470000</v>
      </c>
      <c r="J21" s="6" t="s">
        <v>75</v>
      </c>
      <c r="K21" s="5" t="s">
        <v>555</v>
      </c>
    </row>
    <row r="22" spans="1:11" ht="75.75" thickBot="1" x14ac:dyDescent="0.35">
      <c r="A22" s="5">
        <v>18</v>
      </c>
      <c r="B22" s="6" t="s">
        <v>533</v>
      </c>
      <c r="C22" s="32">
        <v>495000</v>
      </c>
      <c r="D22" s="32">
        <v>495000</v>
      </c>
      <c r="E22" s="5" t="s">
        <v>74</v>
      </c>
      <c r="F22" s="6" t="s">
        <v>61</v>
      </c>
      <c r="G22" s="32">
        <v>495000</v>
      </c>
      <c r="H22" s="6" t="s">
        <v>61</v>
      </c>
      <c r="I22" s="32">
        <v>495000</v>
      </c>
      <c r="J22" s="6" t="s">
        <v>75</v>
      </c>
      <c r="K22" s="5" t="s">
        <v>556</v>
      </c>
    </row>
    <row r="25" spans="1:11" s="15" customFormat="1" ht="40.5" x14ac:dyDescent="0.2">
      <c r="A25" s="3"/>
      <c r="B25" s="18" t="s">
        <v>123</v>
      </c>
      <c r="C25" s="19" t="s">
        <v>126</v>
      </c>
      <c r="D25" s="20" t="s">
        <v>127</v>
      </c>
      <c r="E25" s="3"/>
      <c r="F25" s="4"/>
      <c r="H25" s="4"/>
      <c r="J25" s="3"/>
      <c r="K25" s="3"/>
    </row>
    <row r="26" spans="1:11" s="15" customFormat="1" x14ac:dyDescent="0.2">
      <c r="A26" s="3"/>
      <c r="B26" s="16" t="s">
        <v>124</v>
      </c>
      <c r="C26" s="21">
        <f>COUNT(A5:A9)</f>
        <v>5</v>
      </c>
      <c r="D26" s="17">
        <f>SUM(I5:I9)</f>
        <v>23280</v>
      </c>
      <c r="E26" s="3"/>
      <c r="F26" s="4"/>
      <c r="H26" s="4"/>
      <c r="J26" s="3"/>
      <c r="K26" s="3"/>
    </row>
    <row r="27" spans="1:11" s="15" customFormat="1" x14ac:dyDescent="0.2">
      <c r="A27" s="3"/>
      <c r="B27" s="16" t="s">
        <v>125</v>
      </c>
      <c r="C27" s="21">
        <f>COUNT(A10:A18)</f>
        <v>9</v>
      </c>
      <c r="D27" s="17">
        <f>SUM(I10:I18)</f>
        <v>81217.75</v>
      </c>
      <c r="E27" s="3"/>
      <c r="F27" s="4"/>
      <c r="H27" s="4"/>
      <c r="J27" s="3"/>
      <c r="K27" s="3"/>
    </row>
    <row r="28" spans="1:11" s="15" customFormat="1" x14ac:dyDescent="0.2">
      <c r="A28" s="3"/>
      <c r="B28" s="16" t="s">
        <v>128</v>
      </c>
      <c r="C28" s="21">
        <f>COUNT(A19:A22)</f>
        <v>4</v>
      </c>
      <c r="D28" s="17">
        <f>SUM(I19:I22)</f>
        <v>1768000</v>
      </c>
      <c r="E28" s="3"/>
      <c r="F28" s="4"/>
      <c r="H28" s="4"/>
      <c r="J28" s="3"/>
      <c r="K28" s="3"/>
    </row>
    <row r="29" spans="1:11" s="15" customFormat="1" x14ac:dyDescent="0.2">
      <c r="A29" s="3"/>
      <c r="B29" s="16" t="s">
        <v>129</v>
      </c>
      <c r="C29" s="21">
        <f>COUNT(#REF!)</f>
        <v>0</v>
      </c>
      <c r="D29" s="17">
        <v>0</v>
      </c>
      <c r="E29" s="3"/>
      <c r="F29" s="4"/>
      <c r="H29" s="4"/>
      <c r="J29" s="3"/>
      <c r="K29" s="3"/>
    </row>
    <row r="30" spans="1:11" s="15" customFormat="1" ht="21" thickBot="1" x14ac:dyDescent="0.25">
      <c r="A30" s="3"/>
      <c r="B30" s="16" t="s">
        <v>122</v>
      </c>
      <c r="C30" s="25">
        <f>SUM(C26:C29)</f>
        <v>18</v>
      </c>
      <c r="D30" s="37">
        <f>SUM(D26:D29)</f>
        <v>1872497.75</v>
      </c>
      <c r="E30" s="3"/>
      <c r="F30" s="24"/>
      <c r="H30" s="4"/>
      <c r="J30" s="3"/>
      <c r="K30" s="3"/>
    </row>
    <row r="31" spans="1:11" s="15" customFormat="1" ht="21" thickTop="1" x14ac:dyDescent="0.2">
      <c r="A31" s="3"/>
      <c r="B31" s="4"/>
      <c r="E31" s="3"/>
      <c r="F31" s="4"/>
      <c r="H31" s="4"/>
      <c r="J31" s="3"/>
      <c r="K31" s="3"/>
    </row>
    <row r="33" spans="2:6" x14ac:dyDescent="0.3">
      <c r="B33" s="38" t="s">
        <v>561</v>
      </c>
    </row>
    <row r="34" spans="2:6" x14ac:dyDescent="0.3">
      <c r="B34" s="16" t="s">
        <v>557</v>
      </c>
      <c r="C34" s="21">
        <f>COUNTIFS(I5:I22, "&gt;4999.99",I5:I22, "&lt;=500000")</f>
        <v>11</v>
      </c>
      <c r="D34" s="17">
        <f>SUMIFS(I5:I22,I5:I22, "&gt;4999.99",I5:I22, "&lt;=500000")</f>
        <v>1853862</v>
      </c>
    </row>
    <row r="35" spans="2:6" x14ac:dyDescent="0.3">
      <c r="B35" s="16" t="s">
        <v>558</v>
      </c>
      <c r="C35" s="21">
        <f>COUNTIFS(I5:I22, "&lt;5000")</f>
        <v>7</v>
      </c>
      <c r="D35" s="17">
        <f>SUMIF(I5:I22,"&lt;4999")</f>
        <v>18635.75</v>
      </c>
    </row>
    <row r="36" spans="2:6" x14ac:dyDescent="0.3">
      <c r="B36" s="16" t="s">
        <v>559</v>
      </c>
      <c r="C36" s="21">
        <f>COUNTIFS(I5:I22, "&gt;500000")</f>
        <v>0</v>
      </c>
      <c r="D36" s="36">
        <f>SUMIF(I5:I22,"&gt;500000")</f>
        <v>0</v>
      </c>
    </row>
    <row r="37" spans="2:6" x14ac:dyDescent="0.3">
      <c r="B37" s="16" t="s">
        <v>560</v>
      </c>
      <c r="C37" s="21">
        <v>0</v>
      </c>
      <c r="D37" s="17">
        <v>0</v>
      </c>
    </row>
    <row r="38" spans="2:6" ht="21" thickBot="1" x14ac:dyDescent="0.35">
      <c r="B38" s="16" t="s">
        <v>122</v>
      </c>
      <c r="C38" s="25">
        <f>SUM(C34:C37)</f>
        <v>18</v>
      </c>
      <c r="D38" s="37">
        <f>SUM(D34:D37)</f>
        <v>1872497.75</v>
      </c>
      <c r="F38" s="24"/>
    </row>
    <row r="39" spans="2:6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E281-B766-4709-91A7-A3560860326A}">
  <dimension ref="A1:K41"/>
  <sheetViews>
    <sheetView zoomScaleNormal="100" workbookViewId="0">
      <selection activeCell="B35" sqref="B35:D40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6.8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130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133</v>
      </c>
      <c r="C5" s="28">
        <v>2000</v>
      </c>
      <c r="D5" s="28">
        <v>2000</v>
      </c>
      <c r="E5" s="5" t="s">
        <v>74</v>
      </c>
      <c r="F5" s="6" t="s">
        <v>134</v>
      </c>
      <c r="G5" s="28">
        <v>2000</v>
      </c>
      <c r="H5" s="6" t="s">
        <v>134</v>
      </c>
      <c r="I5" s="28">
        <v>2000</v>
      </c>
      <c r="J5" s="6" t="s">
        <v>75</v>
      </c>
      <c r="K5" s="5" t="s">
        <v>157</v>
      </c>
    </row>
    <row r="6" spans="1:11" ht="75.75" thickBot="1" x14ac:dyDescent="0.35">
      <c r="A6" s="5">
        <v>2</v>
      </c>
      <c r="B6" s="6" t="s">
        <v>135</v>
      </c>
      <c r="C6" s="28">
        <v>4500</v>
      </c>
      <c r="D6" s="28">
        <v>4500</v>
      </c>
      <c r="E6" s="5" t="s">
        <v>74</v>
      </c>
      <c r="F6" s="6" t="s">
        <v>136</v>
      </c>
      <c r="G6" s="28">
        <v>4500</v>
      </c>
      <c r="H6" s="6" t="s">
        <v>136</v>
      </c>
      <c r="I6" s="28">
        <v>4500</v>
      </c>
      <c r="J6" s="6" t="s">
        <v>75</v>
      </c>
      <c r="K6" s="5" t="s">
        <v>158</v>
      </c>
    </row>
    <row r="7" spans="1:11" ht="75.75" thickBot="1" x14ac:dyDescent="0.35">
      <c r="A7" s="5">
        <v>3</v>
      </c>
      <c r="B7" s="6" t="s">
        <v>137</v>
      </c>
      <c r="C7" s="28">
        <v>99000</v>
      </c>
      <c r="D7" s="28">
        <v>99000</v>
      </c>
      <c r="E7" s="5" t="s">
        <v>74</v>
      </c>
      <c r="F7" s="6" t="s">
        <v>138</v>
      </c>
      <c r="G7" s="28">
        <v>99000</v>
      </c>
      <c r="H7" s="6" t="s">
        <v>138</v>
      </c>
      <c r="I7" s="28">
        <v>99000</v>
      </c>
      <c r="J7" s="6" t="s">
        <v>75</v>
      </c>
      <c r="K7" s="5" t="s">
        <v>159</v>
      </c>
    </row>
    <row r="8" spans="1:11" ht="94.5" thickBot="1" x14ac:dyDescent="0.35">
      <c r="A8" s="5">
        <v>4</v>
      </c>
      <c r="B8" s="6" t="s">
        <v>139</v>
      </c>
      <c r="C8" s="28">
        <v>87120</v>
      </c>
      <c r="D8" s="28">
        <v>87120</v>
      </c>
      <c r="E8" s="5" t="s">
        <v>74</v>
      </c>
      <c r="F8" s="6" t="s">
        <v>140</v>
      </c>
      <c r="G8" s="28">
        <v>87120</v>
      </c>
      <c r="H8" s="6" t="s">
        <v>140</v>
      </c>
      <c r="I8" s="28">
        <v>87120</v>
      </c>
      <c r="J8" s="6" t="s">
        <v>75</v>
      </c>
      <c r="K8" s="5" t="s">
        <v>160</v>
      </c>
    </row>
    <row r="9" spans="1:11" ht="75.75" thickBot="1" x14ac:dyDescent="0.35">
      <c r="A9" s="5">
        <v>5</v>
      </c>
      <c r="B9" s="6" t="s">
        <v>141</v>
      </c>
      <c r="C9" s="28">
        <v>5500</v>
      </c>
      <c r="D9" s="28">
        <v>5500</v>
      </c>
      <c r="E9" s="5" t="s">
        <v>74</v>
      </c>
      <c r="F9" s="6" t="s">
        <v>31</v>
      </c>
      <c r="G9" s="28">
        <v>5500</v>
      </c>
      <c r="H9" s="6" t="s">
        <v>31</v>
      </c>
      <c r="I9" s="28">
        <v>5500</v>
      </c>
      <c r="J9" s="6" t="s">
        <v>75</v>
      </c>
      <c r="K9" s="5" t="s">
        <v>161</v>
      </c>
    </row>
    <row r="10" spans="1:11" ht="75.75" thickBot="1" x14ac:dyDescent="0.35">
      <c r="A10" s="5">
        <v>6</v>
      </c>
      <c r="B10" s="6" t="s">
        <v>142</v>
      </c>
      <c r="C10" s="28">
        <v>6200</v>
      </c>
      <c r="D10" s="28">
        <v>6200</v>
      </c>
      <c r="E10" s="5" t="s">
        <v>74</v>
      </c>
      <c r="F10" s="6" t="s">
        <v>82</v>
      </c>
      <c r="G10" s="28">
        <v>6200</v>
      </c>
      <c r="H10" s="6" t="s">
        <v>82</v>
      </c>
      <c r="I10" s="28">
        <v>6200</v>
      </c>
      <c r="J10" s="6" t="s">
        <v>75</v>
      </c>
      <c r="K10" s="5" t="s">
        <v>162</v>
      </c>
    </row>
    <row r="11" spans="1:11" ht="94.5" thickBot="1" x14ac:dyDescent="0.35">
      <c r="A11" s="5">
        <v>7</v>
      </c>
      <c r="B11" s="6" t="s">
        <v>143</v>
      </c>
      <c r="C11" s="28">
        <v>1600</v>
      </c>
      <c r="D11" s="28">
        <v>1600</v>
      </c>
      <c r="E11" s="5" t="s">
        <v>74</v>
      </c>
      <c r="F11" s="6" t="s">
        <v>163</v>
      </c>
      <c r="G11" s="28">
        <v>1600</v>
      </c>
      <c r="H11" s="6" t="s">
        <v>163</v>
      </c>
      <c r="I11" s="28">
        <v>1600</v>
      </c>
      <c r="J11" s="6" t="s">
        <v>75</v>
      </c>
      <c r="K11" s="5" t="s">
        <v>164</v>
      </c>
    </row>
    <row r="12" spans="1:11" ht="75.75" thickBot="1" x14ac:dyDescent="0.35">
      <c r="A12" s="5">
        <v>8</v>
      </c>
      <c r="B12" s="6" t="s">
        <v>144</v>
      </c>
      <c r="C12" s="28">
        <v>4640</v>
      </c>
      <c r="D12" s="28">
        <v>4640</v>
      </c>
      <c r="E12" s="5" t="s">
        <v>74</v>
      </c>
      <c r="F12" s="6" t="s">
        <v>26</v>
      </c>
      <c r="G12" s="28">
        <v>4640</v>
      </c>
      <c r="H12" s="6" t="s">
        <v>26</v>
      </c>
      <c r="I12" s="28">
        <v>4640</v>
      </c>
      <c r="J12" s="6" t="s">
        <v>75</v>
      </c>
      <c r="K12" s="5" t="s">
        <v>165</v>
      </c>
    </row>
    <row r="13" spans="1:11" ht="75.75" thickBot="1" x14ac:dyDescent="0.35">
      <c r="A13" s="5">
        <v>9</v>
      </c>
      <c r="B13" s="6" t="s">
        <v>145</v>
      </c>
      <c r="C13" s="28">
        <v>4440</v>
      </c>
      <c r="D13" s="28">
        <v>4440</v>
      </c>
      <c r="E13" s="5" t="s">
        <v>74</v>
      </c>
      <c r="F13" s="6" t="s">
        <v>89</v>
      </c>
      <c r="G13" s="28">
        <v>4440</v>
      </c>
      <c r="H13" s="6" t="s">
        <v>89</v>
      </c>
      <c r="I13" s="28">
        <v>4440</v>
      </c>
      <c r="J13" s="6" t="s">
        <v>75</v>
      </c>
      <c r="K13" s="5" t="s">
        <v>166</v>
      </c>
    </row>
    <row r="14" spans="1:11" ht="75.75" thickBot="1" x14ac:dyDescent="0.35">
      <c r="A14" s="5">
        <v>10</v>
      </c>
      <c r="B14" s="6" t="s">
        <v>167</v>
      </c>
      <c r="C14" s="28">
        <v>10130</v>
      </c>
      <c r="D14" s="28">
        <v>10130</v>
      </c>
      <c r="E14" s="5" t="s">
        <v>74</v>
      </c>
      <c r="F14" s="6" t="s">
        <v>89</v>
      </c>
      <c r="G14" s="28">
        <v>10130</v>
      </c>
      <c r="H14" s="6" t="s">
        <v>89</v>
      </c>
      <c r="I14" s="28">
        <v>10130</v>
      </c>
      <c r="J14" s="6" t="s">
        <v>75</v>
      </c>
      <c r="K14" s="5" t="s">
        <v>168</v>
      </c>
    </row>
    <row r="15" spans="1:11" ht="113.25" thickBot="1" x14ac:dyDescent="0.35">
      <c r="A15" s="5">
        <v>11</v>
      </c>
      <c r="B15" s="6" t="s">
        <v>146</v>
      </c>
      <c r="C15" s="28">
        <v>3500</v>
      </c>
      <c r="D15" s="28">
        <v>3500</v>
      </c>
      <c r="E15" s="5" t="s">
        <v>74</v>
      </c>
      <c r="F15" s="6" t="s">
        <v>30</v>
      </c>
      <c r="G15" s="28">
        <v>3500</v>
      </c>
      <c r="H15" s="6" t="s">
        <v>31</v>
      </c>
      <c r="I15" s="29">
        <v>3500</v>
      </c>
      <c r="J15" s="6" t="s">
        <v>75</v>
      </c>
      <c r="K15" s="5" t="s">
        <v>169</v>
      </c>
    </row>
    <row r="16" spans="1:11" ht="94.5" thickBot="1" x14ac:dyDescent="0.35">
      <c r="A16" s="5">
        <v>12</v>
      </c>
      <c r="B16" s="6" t="s">
        <v>147</v>
      </c>
      <c r="C16" s="28">
        <v>266000</v>
      </c>
      <c r="D16" s="28">
        <v>266000</v>
      </c>
      <c r="E16" s="5" t="s">
        <v>74</v>
      </c>
      <c r="F16" s="6" t="s">
        <v>156</v>
      </c>
      <c r="G16" s="28">
        <v>266000</v>
      </c>
      <c r="H16" s="6" t="s">
        <v>17</v>
      </c>
      <c r="I16" s="29">
        <v>266000</v>
      </c>
      <c r="J16" s="6" t="s">
        <v>75</v>
      </c>
      <c r="K16" s="5" t="s">
        <v>170</v>
      </c>
    </row>
    <row r="17" spans="1:11" ht="75.75" customHeight="1" thickBot="1" x14ac:dyDescent="0.35">
      <c r="A17" s="5">
        <v>13</v>
      </c>
      <c r="B17" s="6" t="s">
        <v>148</v>
      </c>
      <c r="C17" s="28">
        <v>50363</v>
      </c>
      <c r="D17" s="28">
        <v>50363</v>
      </c>
      <c r="E17" s="5" t="s">
        <v>74</v>
      </c>
      <c r="F17" s="6" t="s">
        <v>81</v>
      </c>
      <c r="G17" s="28">
        <v>50363</v>
      </c>
      <c r="H17" s="6" t="s">
        <v>81</v>
      </c>
      <c r="I17" s="29">
        <v>50363</v>
      </c>
      <c r="J17" s="6" t="s">
        <v>75</v>
      </c>
      <c r="K17" s="5" t="s">
        <v>171</v>
      </c>
    </row>
    <row r="18" spans="1:11" ht="75.75" thickBot="1" x14ac:dyDescent="0.35">
      <c r="A18" s="5">
        <v>14</v>
      </c>
      <c r="B18" s="6" t="s">
        <v>149</v>
      </c>
      <c r="C18" s="28">
        <v>21600</v>
      </c>
      <c r="D18" s="28">
        <v>21600</v>
      </c>
      <c r="E18" s="5" t="s">
        <v>74</v>
      </c>
      <c r="F18" s="6" t="s">
        <v>172</v>
      </c>
      <c r="G18" s="28">
        <v>21600</v>
      </c>
      <c r="H18" s="6" t="s">
        <v>173</v>
      </c>
      <c r="I18" s="28">
        <v>21600</v>
      </c>
      <c r="J18" s="6" t="s">
        <v>97</v>
      </c>
      <c r="K18" s="5" t="s">
        <v>174</v>
      </c>
    </row>
    <row r="19" spans="1:11" ht="94.5" thickBot="1" x14ac:dyDescent="0.35">
      <c r="A19" s="5">
        <v>15</v>
      </c>
      <c r="B19" s="6" t="s">
        <v>150</v>
      </c>
      <c r="C19" s="28">
        <v>19209.61</v>
      </c>
      <c r="D19" s="28">
        <v>19209.61</v>
      </c>
      <c r="E19" s="5" t="s">
        <v>74</v>
      </c>
      <c r="F19" s="6" t="s">
        <v>175</v>
      </c>
      <c r="G19" s="28">
        <v>19209.61</v>
      </c>
      <c r="H19" s="6" t="s">
        <v>175</v>
      </c>
      <c r="I19" s="29">
        <v>19209.61</v>
      </c>
      <c r="J19" s="6" t="s">
        <v>97</v>
      </c>
      <c r="K19" s="5" t="s">
        <v>176</v>
      </c>
    </row>
    <row r="20" spans="1:11" ht="75.75" thickBot="1" x14ac:dyDescent="0.35">
      <c r="A20" s="5">
        <v>16</v>
      </c>
      <c r="B20" s="6" t="s">
        <v>177</v>
      </c>
      <c r="C20" s="28">
        <v>2900</v>
      </c>
      <c r="D20" s="28">
        <v>2900</v>
      </c>
      <c r="E20" s="5" t="s">
        <v>74</v>
      </c>
      <c r="F20" s="6" t="s">
        <v>178</v>
      </c>
      <c r="G20" s="28">
        <v>2900</v>
      </c>
      <c r="H20" s="6" t="s">
        <v>179</v>
      </c>
      <c r="I20" s="29">
        <v>2900</v>
      </c>
      <c r="J20" s="6" t="s">
        <v>97</v>
      </c>
      <c r="K20" s="5" t="s">
        <v>180</v>
      </c>
    </row>
    <row r="21" spans="1:11" ht="94.5" thickBot="1" x14ac:dyDescent="0.35">
      <c r="A21" s="5">
        <v>17</v>
      </c>
      <c r="B21" s="6" t="s">
        <v>151</v>
      </c>
      <c r="C21" s="28">
        <v>83220</v>
      </c>
      <c r="D21" s="28">
        <v>83220</v>
      </c>
      <c r="E21" s="5" t="s">
        <v>74</v>
      </c>
      <c r="F21" s="6" t="s">
        <v>181</v>
      </c>
      <c r="G21" s="28">
        <v>83220</v>
      </c>
      <c r="H21" s="6" t="s">
        <v>181</v>
      </c>
      <c r="I21" s="29">
        <v>83220</v>
      </c>
      <c r="J21" s="6" t="s">
        <v>97</v>
      </c>
      <c r="K21" s="5" t="s">
        <v>182</v>
      </c>
    </row>
    <row r="22" spans="1:11" ht="75.75" thickBot="1" x14ac:dyDescent="0.35">
      <c r="A22" s="5">
        <v>18</v>
      </c>
      <c r="B22" s="6" t="s">
        <v>152</v>
      </c>
      <c r="C22" s="28">
        <v>784</v>
      </c>
      <c r="D22" s="28">
        <v>784</v>
      </c>
      <c r="E22" s="5" t="s">
        <v>74</v>
      </c>
      <c r="F22" s="6" t="s">
        <v>183</v>
      </c>
      <c r="G22" s="28">
        <v>784</v>
      </c>
      <c r="H22" s="6" t="s">
        <v>183</v>
      </c>
      <c r="I22" s="28">
        <v>784</v>
      </c>
      <c r="J22" s="6" t="s">
        <v>97</v>
      </c>
      <c r="K22" s="5" t="s">
        <v>184</v>
      </c>
    </row>
    <row r="23" spans="1:11" ht="75.75" thickBot="1" x14ac:dyDescent="0.35">
      <c r="A23" s="5">
        <v>19</v>
      </c>
      <c r="B23" s="6" t="s">
        <v>153</v>
      </c>
      <c r="C23" s="28">
        <v>25780.23</v>
      </c>
      <c r="D23" s="28">
        <v>25780.23</v>
      </c>
      <c r="E23" s="5" t="s">
        <v>74</v>
      </c>
      <c r="F23" s="6" t="s">
        <v>154</v>
      </c>
      <c r="G23" s="28">
        <v>25780.23</v>
      </c>
      <c r="H23" s="6" t="s">
        <v>154</v>
      </c>
      <c r="I23" s="28">
        <v>25780.23</v>
      </c>
      <c r="J23" s="6" t="s">
        <v>97</v>
      </c>
      <c r="K23" s="5" t="s">
        <v>185</v>
      </c>
    </row>
    <row r="24" spans="1:11" ht="75.75" thickBot="1" x14ac:dyDescent="0.35">
      <c r="A24" s="5">
        <v>20</v>
      </c>
      <c r="B24" s="6" t="s">
        <v>155</v>
      </c>
      <c r="C24" s="28">
        <v>23853.42</v>
      </c>
      <c r="D24" s="28">
        <v>23853.42</v>
      </c>
      <c r="E24" s="5" t="s">
        <v>74</v>
      </c>
      <c r="F24" s="6" t="s">
        <v>154</v>
      </c>
      <c r="G24" s="28">
        <v>23853.42</v>
      </c>
      <c r="H24" s="6" t="s">
        <v>154</v>
      </c>
      <c r="I24" s="28">
        <v>23853.42</v>
      </c>
      <c r="J24" s="6" t="s">
        <v>97</v>
      </c>
      <c r="K24" s="5" t="s">
        <v>186</v>
      </c>
    </row>
    <row r="27" spans="1:11" ht="40.5" x14ac:dyDescent="0.3">
      <c r="B27" s="18" t="s">
        <v>123</v>
      </c>
      <c r="C27" s="19" t="s">
        <v>126</v>
      </c>
      <c r="D27" s="20" t="s">
        <v>127</v>
      </c>
    </row>
    <row r="28" spans="1:11" x14ac:dyDescent="0.3">
      <c r="B28" s="16" t="s">
        <v>124</v>
      </c>
      <c r="C28" s="21">
        <f>COUNT(A5:A17)</f>
        <v>13</v>
      </c>
      <c r="D28" s="17">
        <f>SUM(I5:I17)</f>
        <v>544993</v>
      </c>
    </row>
    <row r="29" spans="1:11" x14ac:dyDescent="0.3">
      <c r="B29" s="16" t="s">
        <v>125</v>
      </c>
      <c r="C29" s="21">
        <f>COUNT(A18:A22)</f>
        <v>5</v>
      </c>
      <c r="D29" s="17">
        <f>SUM(I18:I22)</f>
        <v>127713.61</v>
      </c>
    </row>
    <row r="30" spans="1:11" x14ac:dyDescent="0.3">
      <c r="B30" s="16" t="s">
        <v>128</v>
      </c>
      <c r="C30" s="21">
        <v>0</v>
      </c>
      <c r="D30" s="17">
        <v>0</v>
      </c>
    </row>
    <row r="31" spans="1:11" x14ac:dyDescent="0.3">
      <c r="B31" s="16" t="s">
        <v>129</v>
      </c>
      <c r="C31" s="22">
        <f>COUNT(A23:A24)</f>
        <v>2</v>
      </c>
      <c r="D31" s="23">
        <f>SUM(I23:I24)</f>
        <v>49633.649999999994</v>
      </c>
    </row>
    <row r="32" spans="1:11" s="15" customFormat="1" ht="21" thickBot="1" x14ac:dyDescent="0.25">
      <c r="A32" s="3"/>
      <c r="B32" s="16" t="s">
        <v>122</v>
      </c>
      <c r="C32" s="25">
        <f>SUM(C28:C31)</f>
        <v>20</v>
      </c>
      <c r="D32" s="26">
        <f>SUM(D28:D31)</f>
        <v>722340.26</v>
      </c>
      <c r="E32" s="3"/>
      <c r="F32" s="24"/>
      <c r="H32" s="4"/>
      <c r="J32" s="3"/>
      <c r="K32" s="3"/>
    </row>
    <row r="33" spans="1:11" s="15" customFormat="1" ht="21" thickTop="1" x14ac:dyDescent="0.2">
      <c r="A33" s="3"/>
      <c r="B33" s="4"/>
      <c r="E33" s="3"/>
      <c r="F33" s="4"/>
      <c r="H33" s="4"/>
      <c r="J33" s="3"/>
      <c r="K33" s="3"/>
    </row>
    <row r="35" spans="1:11" x14ac:dyDescent="0.3">
      <c r="B35" s="38" t="s">
        <v>561</v>
      </c>
    </row>
    <row r="36" spans="1:11" x14ac:dyDescent="0.3">
      <c r="B36" s="16" t="s">
        <v>557</v>
      </c>
      <c r="C36" s="21">
        <f>COUNTIFS(I5:I24, "&gt;5000",I5:I24, "&lt;=500000")</f>
        <v>12</v>
      </c>
      <c r="D36" s="17">
        <f>SUMIFS(I5:I24,I5:I24, "&gt;5000",I5:I24, "&lt;=500000")</f>
        <v>697976.26</v>
      </c>
    </row>
    <row r="37" spans="1:11" x14ac:dyDescent="0.3">
      <c r="B37" s="16" t="s">
        <v>558</v>
      </c>
      <c r="C37" s="21">
        <f>COUNTIFS(I5:I24, "&lt;5000")</f>
        <v>8</v>
      </c>
      <c r="D37" s="17">
        <f>SUMIF(I5:I24,"&lt;5000")</f>
        <v>24364</v>
      </c>
    </row>
    <row r="38" spans="1:11" x14ac:dyDescent="0.3">
      <c r="B38" s="16" t="s">
        <v>559</v>
      </c>
      <c r="C38" s="21">
        <f>COUNTIFS(I5:I24, "&gt;500000")</f>
        <v>0</v>
      </c>
      <c r="D38" s="17">
        <f>SUMIF(I5:I24,"&gt;500000")</f>
        <v>0</v>
      </c>
    </row>
    <row r="39" spans="1:11" x14ac:dyDescent="0.3">
      <c r="B39" s="16" t="s">
        <v>560</v>
      </c>
      <c r="C39" s="21">
        <v>0</v>
      </c>
      <c r="D39" s="17">
        <v>0</v>
      </c>
    </row>
    <row r="40" spans="1:11" ht="21" thickBot="1" x14ac:dyDescent="0.35">
      <c r="B40" s="16" t="s">
        <v>122</v>
      </c>
      <c r="C40" s="25">
        <f>SUM(C36:C39)</f>
        <v>20</v>
      </c>
      <c r="D40" s="26">
        <f>SUM(D36:D38)</f>
        <v>722340.26</v>
      </c>
    </row>
    <row r="41" spans="1:11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6921-0621-4EB9-92F6-ED6E46C9591A}">
  <dimension ref="A1:K43"/>
  <sheetViews>
    <sheetView zoomScaleNormal="100" workbookViewId="0">
      <selection activeCell="B37" sqref="B37:D42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187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21</v>
      </c>
      <c r="C5" s="28">
        <v>353.1</v>
      </c>
      <c r="D5" s="28">
        <v>353.1</v>
      </c>
      <c r="E5" s="5" t="s">
        <v>74</v>
      </c>
      <c r="F5" s="7" t="s">
        <v>77</v>
      </c>
      <c r="G5" s="28">
        <v>353.1</v>
      </c>
      <c r="H5" s="7" t="s">
        <v>77</v>
      </c>
      <c r="I5" s="28">
        <v>353.1</v>
      </c>
      <c r="J5" s="6" t="s">
        <v>75</v>
      </c>
      <c r="K5" s="5" t="s">
        <v>211</v>
      </c>
    </row>
    <row r="6" spans="1:11" ht="75.75" thickBot="1" x14ac:dyDescent="0.35">
      <c r="A6" s="5">
        <v>2</v>
      </c>
      <c r="B6" s="6" t="s">
        <v>23</v>
      </c>
      <c r="C6" s="28">
        <v>353.1</v>
      </c>
      <c r="D6" s="28">
        <v>353.1</v>
      </c>
      <c r="E6" s="5" t="s">
        <v>74</v>
      </c>
      <c r="F6" s="7" t="s">
        <v>77</v>
      </c>
      <c r="G6" s="28">
        <v>353.1</v>
      </c>
      <c r="H6" s="7" t="s">
        <v>77</v>
      </c>
      <c r="I6" s="28">
        <v>353.1</v>
      </c>
      <c r="J6" s="6" t="s">
        <v>75</v>
      </c>
      <c r="K6" s="5" t="s">
        <v>212</v>
      </c>
    </row>
    <row r="7" spans="1:11" ht="75.75" thickBot="1" x14ac:dyDescent="0.35">
      <c r="A7" s="5">
        <v>3</v>
      </c>
      <c r="B7" s="6" t="s">
        <v>24</v>
      </c>
      <c r="C7" s="28">
        <v>353.1</v>
      </c>
      <c r="D7" s="28">
        <v>353.1</v>
      </c>
      <c r="E7" s="5" t="s">
        <v>74</v>
      </c>
      <c r="F7" s="7" t="s">
        <v>77</v>
      </c>
      <c r="G7" s="28">
        <v>353.1</v>
      </c>
      <c r="H7" s="7" t="s">
        <v>77</v>
      </c>
      <c r="I7" s="28">
        <v>353.1</v>
      </c>
      <c r="J7" s="6" t="s">
        <v>75</v>
      </c>
      <c r="K7" s="5" t="s">
        <v>213</v>
      </c>
    </row>
    <row r="8" spans="1:11" ht="75.75" thickBot="1" x14ac:dyDescent="0.35">
      <c r="A8" s="5">
        <v>4</v>
      </c>
      <c r="B8" s="6" t="s">
        <v>188</v>
      </c>
      <c r="C8" s="28">
        <v>588.5</v>
      </c>
      <c r="D8" s="28">
        <v>588.5</v>
      </c>
      <c r="E8" s="5" t="s">
        <v>74</v>
      </c>
      <c r="F8" s="7" t="s">
        <v>77</v>
      </c>
      <c r="G8" s="28">
        <v>588.5</v>
      </c>
      <c r="H8" s="7" t="s">
        <v>77</v>
      </c>
      <c r="I8" s="28">
        <v>588.5</v>
      </c>
      <c r="J8" s="6" t="s">
        <v>75</v>
      </c>
      <c r="K8" s="5" t="s">
        <v>214</v>
      </c>
    </row>
    <row r="9" spans="1:11" ht="75.75" thickBot="1" x14ac:dyDescent="0.35">
      <c r="A9" s="5">
        <v>5</v>
      </c>
      <c r="B9" s="6" t="s">
        <v>189</v>
      </c>
      <c r="C9" s="28">
        <v>28500</v>
      </c>
      <c r="D9" s="28">
        <v>28500</v>
      </c>
      <c r="E9" s="5" t="s">
        <v>74</v>
      </c>
      <c r="F9" s="7" t="s">
        <v>81</v>
      </c>
      <c r="G9" s="28">
        <v>28500</v>
      </c>
      <c r="H9" s="7" t="s">
        <v>81</v>
      </c>
      <c r="I9" s="28">
        <v>28500</v>
      </c>
      <c r="J9" s="6" t="s">
        <v>75</v>
      </c>
      <c r="K9" s="5" t="s">
        <v>215</v>
      </c>
    </row>
    <row r="10" spans="1:11" ht="75.75" thickBot="1" x14ac:dyDescent="0.35">
      <c r="A10" s="5">
        <v>6</v>
      </c>
      <c r="B10" s="6" t="s">
        <v>190</v>
      </c>
      <c r="C10" s="28">
        <v>1006.66</v>
      </c>
      <c r="D10" s="28">
        <v>1006.66</v>
      </c>
      <c r="E10" s="5" t="s">
        <v>74</v>
      </c>
      <c r="F10" s="7" t="s">
        <v>216</v>
      </c>
      <c r="G10" s="28">
        <v>1006.66</v>
      </c>
      <c r="H10" s="7" t="s">
        <v>216</v>
      </c>
      <c r="I10" s="28">
        <v>1006.66</v>
      </c>
      <c r="J10" s="6" t="s">
        <v>75</v>
      </c>
      <c r="K10" s="5" t="s">
        <v>217</v>
      </c>
    </row>
    <row r="11" spans="1:11" ht="75.75" thickBot="1" x14ac:dyDescent="0.35">
      <c r="A11" s="5">
        <v>7</v>
      </c>
      <c r="B11" s="6" t="s">
        <v>191</v>
      </c>
      <c r="C11" s="28">
        <v>4200</v>
      </c>
      <c r="D11" s="28">
        <v>4200</v>
      </c>
      <c r="E11" s="5" t="s">
        <v>74</v>
      </c>
      <c r="F11" s="7" t="s">
        <v>192</v>
      </c>
      <c r="G11" s="28">
        <v>4200</v>
      </c>
      <c r="H11" s="7" t="s">
        <v>192</v>
      </c>
      <c r="I11" s="28">
        <v>4200</v>
      </c>
      <c r="J11" s="6" t="s">
        <v>75</v>
      </c>
      <c r="K11" s="5" t="s">
        <v>218</v>
      </c>
    </row>
    <row r="12" spans="1:11" ht="75.75" thickBot="1" x14ac:dyDescent="0.35">
      <c r="A12" s="5">
        <v>8</v>
      </c>
      <c r="B12" s="6" t="s">
        <v>193</v>
      </c>
      <c r="C12" s="28">
        <v>2000</v>
      </c>
      <c r="D12" s="28">
        <v>2000</v>
      </c>
      <c r="E12" s="5" t="s">
        <v>74</v>
      </c>
      <c r="F12" s="7" t="s">
        <v>194</v>
      </c>
      <c r="G12" s="28">
        <v>2000</v>
      </c>
      <c r="H12" s="7" t="s">
        <v>195</v>
      </c>
      <c r="I12" s="28">
        <v>2000</v>
      </c>
      <c r="J12" s="6" t="s">
        <v>75</v>
      </c>
      <c r="K12" s="5" t="s">
        <v>219</v>
      </c>
    </row>
    <row r="13" spans="1:11" ht="75.75" thickBot="1" x14ac:dyDescent="0.35">
      <c r="A13" s="5">
        <v>9</v>
      </c>
      <c r="B13" s="6" t="s">
        <v>196</v>
      </c>
      <c r="C13" s="28">
        <v>3500</v>
      </c>
      <c r="D13" s="28">
        <v>3500</v>
      </c>
      <c r="E13" s="5" t="s">
        <v>74</v>
      </c>
      <c r="F13" s="7" t="s">
        <v>30</v>
      </c>
      <c r="G13" s="28">
        <v>3500</v>
      </c>
      <c r="H13" s="7" t="s">
        <v>31</v>
      </c>
      <c r="I13" s="28">
        <v>3500</v>
      </c>
      <c r="J13" s="6" t="s">
        <v>75</v>
      </c>
      <c r="K13" s="5" t="s">
        <v>220</v>
      </c>
    </row>
    <row r="14" spans="1:11" ht="94.5" thickBot="1" x14ac:dyDescent="0.35">
      <c r="A14" s="5">
        <v>10</v>
      </c>
      <c r="B14" s="6" t="s">
        <v>221</v>
      </c>
      <c r="C14" s="28">
        <v>1800</v>
      </c>
      <c r="D14" s="28">
        <v>1800</v>
      </c>
      <c r="E14" s="5" t="s">
        <v>74</v>
      </c>
      <c r="F14" s="7" t="s">
        <v>192</v>
      </c>
      <c r="G14" s="28">
        <v>1800</v>
      </c>
      <c r="H14" s="7" t="s">
        <v>192</v>
      </c>
      <c r="I14" s="28">
        <v>1800</v>
      </c>
      <c r="J14" s="6" t="s">
        <v>75</v>
      </c>
      <c r="K14" s="5" t="s">
        <v>222</v>
      </c>
    </row>
    <row r="15" spans="1:11" ht="94.5" thickBot="1" x14ac:dyDescent="0.35">
      <c r="A15" s="5">
        <v>11</v>
      </c>
      <c r="B15" s="6" t="s">
        <v>197</v>
      </c>
      <c r="C15" s="28">
        <v>266000</v>
      </c>
      <c r="D15" s="28">
        <v>266000</v>
      </c>
      <c r="E15" s="5" t="s">
        <v>74</v>
      </c>
      <c r="F15" s="7" t="s">
        <v>156</v>
      </c>
      <c r="G15" s="28">
        <v>266000</v>
      </c>
      <c r="H15" s="7" t="s">
        <v>17</v>
      </c>
      <c r="I15" s="28">
        <v>266000</v>
      </c>
      <c r="J15" s="6" t="s">
        <v>75</v>
      </c>
      <c r="K15" s="5" t="s">
        <v>223</v>
      </c>
    </row>
    <row r="16" spans="1:11" ht="75.75" thickBot="1" x14ac:dyDescent="0.35">
      <c r="A16" s="5">
        <v>12</v>
      </c>
      <c r="B16" s="6" t="s">
        <v>198</v>
      </c>
      <c r="C16" s="28">
        <v>50363</v>
      </c>
      <c r="D16" s="28">
        <v>50363</v>
      </c>
      <c r="E16" s="5" t="s">
        <v>74</v>
      </c>
      <c r="F16" s="7" t="s">
        <v>81</v>
      </c>
      <c r="G16" s="28">
        <v>50363</v>
      </c>
      <c r="H16" s="7" t="s">
        <v>81</v>
      </c>
      <c r="I16" s="28">
        <v>50363</v>
      </c>
      <c r="J16" s="6" t="s">
        <v>75</v>
      </c>
      <c r="K16" s="5" t="s">
        <v>224</v>
      </c>
    </row>
    <row r="17" spans="1:11" ht="75.75" thickBot="1" x14ac:dyDescent="0.35">
      <c r="A17" s="5">
        <v>13</v>
      </c>
      <c r="B17" s="6" t="s">
        <v>199</v>
      </c>
      <c r="C17" s="28">
        <v>4800</v>
      </c>
      <c r="D17" s="28">
        <v>4800</v>
      </c>
      <c r="E17" s="5" t="s">
        <v>74</v>
      </c>
      <c r="F17" s="7" t="s">
        <v>200</v>
      </c>
      <c r="G17" s="28">
        <v>4800</v>
      </c>
      <c r="H17" s="7" t="s">
        <v>200</v>
      </c>
      <c r="I17" s="28">
        <v>4800</v>
      </c>
      <c r="J17" s="6" t="s">
        <v>97</v>
      </c>
      <c r="K17" s="5" t="s">
        <v>225</v>
      </c>
    </row>
    <row r="18" spans="1:11" ht="75.75" thickBot="1" x14ac:dyDescent="0.35">
      <c r="A18" s="5">
        <v>14</v>
      </c>
      <c r="B18" s="6" t="s">
        <v>36</v>
      </c>
      <c r="C18" s="28">
        <v>2514.5</v>
      </c>
      <c r="D18" s="28">
        <v>2514.5</v>
      </c>
      <c r="E18" s="5" t="s">
        <v>74</v>
      </c>
      <c r="F18" s="7" t="s">
        <v>175</v>
      </c>
      <c r="G18" s="28">
        <v>2514.5</v>
      </c>
      <c r="H18" s="7" t="s">
        <v>175</v>
      </c>
      <c r="I18" s="28">
        <v>2514.5</v>
      </c>
      <c r="J18" s="6" t="s">
        <v>97</v>
      </c>
      <c r="K18" s="5" t="s">
        <v>226</v>
      </c>
    </row>
    <row r="19" spans="1:11" ht="75.75" thickBot="1" x14ac:dyDescent="0.35">
      <c r="A19" s="5">
        <v>15</v>
      </c>
      <c r="B19" s="6" t="s">
        <v>201</v>
      </c>
      <c r="C19" s="28">
        <v>3450</v>
      </c>
      <c r="D19" s="28">
        <v>3450</v>
      </c>
      <c r="E19" s="5" t="s">
        <v>74</v>
      </c>
      <c r="F19" s="7" t="s">
        <v>227</v>
      </c>
      <c r="G19" s="28">
        <v>3450</v>
      </c>
      <c r="H19" s="7" t="s">
        <v>227</v>
      </c>
      <c r="I19" s="28">
        <v>3450</v>
      </c>
      <c r="J19" s="6" t="s">
        <v>97</v>
      </c>
      <c r="K19" s="5" t="s">
        <v>228</v>
      </c>
    </row>
    <row r="20" spans="1:11" ht="75.75" thickBot="1" x14ac:dyDescent="0.35">
      <c r="A20" s="5">
        <v>16</v>
      </c>
      <c r="B20" s="6" t="s">
        <v>202</v>
      </c>
      <c r="C20" s="28">
        <v>12575</v>
      </c>
      <c r="D20" s="28">
        <v>12575</v>
      </c>
      <c r="E20" s="5" t="s">
        <v>74</v>
      </c>
      <c r="F20" s="7" t="s">
        <v>81</v>
      </c>
      <c r="G20" s="28">
        <v>12575</v>
      </c>
      <c r="H20" s="7" t="s">
        <v>81</v>
      </c>
      <c r="I20" s="28">
        <v>12575</v>
      </c>
      <c r="J20" s="6" t="s">
        <v>97</v>
      </c>
      <c r="K20" s="5" t="s">
        <v>229</v>
      </c>
    </row>
    <row r="21" spans="1:11" ht="75.75" thickBot="1" x14ac:dyDescent="0.35">
      <c r="A21" s="5">
        <v>17</v>
      </c>
      <c r="B21" s="6" t="s">
        <v>203</v>
      </c>
      <c r="C21" s="28">
        <v>1980</v>
      </c>
      <c r="D21" s="28">
        <v>1980</v>
      </c>
      <c r="E21" s="5" t="s">
        <v>74</v>
      </c>
      <c r="F21" s="7" t="s">
        <v>200</v>
      </c>
      <c r="G21" s="28">
        <v>1980</v>
      </c>
      <c r="H21" s="7" t="s">
        <v>200</v>
      </c>
      <c r="I21" s="28">
        <v>1980</v>
      </c>
      <c r="J21" s="6" t="s">
        <v>97</v>
      </c>
      <c r="K21" s="5" t="s">
        <v>230</v>
      </c>
    </row>
    <row r="22" spans="1:11" ht="75.75" thickBot="1" x14ac:dyDescent="0.35">
      <c r="A22" s="5">
        <v>18</v>
      </c>
      <c r="B22" s="6" t="s">
        <v>204</v>
      </c>
      <c r="C22" s="28">
        <v>12780</v>
      </c>
      <c r="D22" s="28">
        <v>12780</v>
      </c>
      <c r="E22" s="5" t="s">
        <v>74</v>
      </c>
      <c r="F22" s="7" t="s">
        <v>231</v>
      </c>
      <c r="G22" s="28">
        <v>12780</v>
      </c>
      <c r="H22" s="7" t="s">
        <v>231</v>
      </c>
      <c r="I22" s="28">
        <v>12780</v>
      </c>
      <c r="J22" s="6" t="s">
        <v>97</v>
      </c>
      <c r="K22" s="5" t="s">
        <v>232</v>
      </c>
    </row>
    <row r="23" spans="1:11" ht="75.75" thickBot="1" x14ac:dyDescent="0.35">
      <c r="A23" s="5">
        <v>19</v>
      </c>
      <c r="B23" s="6" t="s">
        <v>205</v>
      </c>
      <c r="C23" s="28">
        <v>496800</v>
      </c>
      <c r="D23" s="28">
        <v>496800</v>
      </c>
      <c r="E23" s="5" t="s">
        <v>74</v>
      </c>
      <c r="F23" s="7" t="s">
        <v>53</v>
      </c>
      <c r="G23" s="28">
        <v>496000</v>
      </c>
      <c r="H23" s="7" t="s">
        <v>53</v>
      </c>
      <c r="I23" s="28">
        <v>496000</v>
      </c>
      <c r="J23" s="6" t="s">
        <v>75</v>
      </c>
      <c r="K23" s="5" t="s">
        <v>233</v>
      </c>
    </row>
    <row r="24" spans="1:11" ht="75.75" thickBot="1" x14ac:dyDescent="0.35">
      <c r="A24" s="5">
        <v>20</v>
      </c>
      <c r="B24" s="6" t="s">
        <v>206</v>
      </c>
      <c r="C24" s="28">
        <v>246900</v>
      </c>
      <c r="D24" s="28">
        <v>245000</v>
      </c>
      <c r="E24" s="5" t="s">
        <v>74</v>
      </c>
      <c r="F24" s="7" t="s">
        <v>53</v>
      </c>
      <c r="G24" s="28">
        <v>245000</v>
      </c>
      <c r="H24" s="7" t="s">
        <v>53</v>
      </c>
      <c r="I24" s="28">
        <v>245000</v>
      </c>
      <c r="J24" s="6" t="s">
        <v>75</v>
      </c>
      <c r="K24" s="5" t="s">
        <v>234</v>
      </c>
    </row>
    <row r="25" spans="1:11" ht="75.75" thickBot="1" x14ac:dyDescent="0.35">
      <c r="A25" s="5">
        <v>21</v>
      </c>
      <c r="B25" s="6" t="s">
        <v>207</v>
      </c>
      <c r="C25" s="28">
        <v>236000</v>
      </c>
      <c r="D25" s="28">
        <v>234800</v>
      </c>
      <c r="E25" s="5" t="s">
        <v>74</v>
      </c>
      <c r="F25" s="7" t="s">
        <v>208</v>
      </c>
      <c r="G25" s="28">
        <v>234000</v>
      </c>
      <c r="H25" s="7" t="s">
        <v>208</v>
      </c>
      <c r="I25" s="28">
        <v>234000</v>
      </c>
      <c r="J25" s="6" t="s">
        <v>75</v>
      </c>
      <c r="K25" s="5" t="s">
        <v>235</v>
      </c>
    </row>
    <row r="26" spans="1:11" ht="94.5" thickBot="1" x14ac:dyDescent="0.35">
      <c r="A26" s="5">
        <v>22</v>
      </c>
      <c r="B26" s="6" t="s">
        <v>209</v>
      </c>
      <c r="C26" s="28">
        <v>496800</v>
      </c>
      <c r="D26" s="28">
        <v>496800</v>
      </c>
      <c r="E26" s="5" t="s">
        <v>74</v>
      </c>
      <c r="F26" s="7" t="s">
        <v>53</v>
      </c>
      <c r="G26" s="28">
        <v>496000</v>
      </c>
      <c r="H26" s="7" t="s">
        <v>53</v>
      </c>
      <c r="I26" s="28">
        <v>496000</v>
      </c>
      <c r="J26" s="6" t="s">
        <v>75</v>
      </c>
      <c r="K26" s="5" t="s">
        <v>233</v>
      </c>
    </row>
    <row r="29" spans="1:11" ht="40.5" x14ac:dyDescent="0.3">
      <c r="B29" s="18" t="s">
        <v>123</v>
      </c>
      <c r="C29" s="19" t="s">
        <v>126</v>
      </c>
      <c r="D29" s="20" t="s">
        <v>127</v>
      </c>
    </row>
    <row r="30" spans="1:11" x14ac:dyDescent="0.3">
      <c r="B30" s="16" t="s">
        <v>124</v>
      </c>
      <c r="C30" s="21">
        <f>COUNT(A5:A16)</f>
        <v>12</v>
      </c>
      <c r="D30" s="17">
        <f>SUM(I5:I16)</f>
        <v>359017.46</v>
      </c>
    </row>
    <row r="31" spans="1:11" x14ac:dyDescent="0.3">
      <c r="B31" s="16" t="s">
        <v>125</v>
      </c>
      <c r="C31" s="21">
        <f>COUNT(A17:A22)</f>
        <v>6</v>
      </c>
      <c r="D31" s="17">
        <f>SUM(I17:I22)</f>
        <v>38099.5</v>
      </c>
    </row>
    <row r="32" spans="1:11" x14ac:dyDescent="0.3">
      <c r="B32" s="16" t="s">
        <v>128</v>
      </c>
      <c r="C32" s="21">
        <f>COUNT(A23:A26)</f>
        <v>4</v>
      </c>
      <c r="D32" s="17">
        <f>SUM(I23:I26)</f>
        <v>1471000</v>
      </c>
    </row>
    <row r="33" spans="1:11" x14ac:dyDescent="0.3">
      <c r="B33" s="16" t="s">
        <v>129</v>
      </c>
      <c r="C33" s="21">
        <v>0</v>
      </c>
      <c r="D33" s="17">
        <v>0</v>
      </c>
    </row>
    <row r="34" spans="1:11" s="15" customFormat="1" ht="21" thickBot="1" x14ac:dyDescent="0.25">
      <c r="A34" s="3"/>
      <c r="B34" s="16" t="s">
        <v>122</v>
      </c>
      <c r="C34" s="25">
        <f>SUM(C30:C33)</f>
        <v>22</v>
      </c>
      <c r="D34" s="26">
        <f>SUM(D30:D33)</f>
        <v>1868116.96</v>
      </c>
      <c r="E34" s="3"/>
      <c r="F34" s="24"/>
      <c r="H34" s="4"/>
      <c r="J34" s="3"/>
      <c r="K34" s="3"/>
    </row>
    <row r="35" spans="1:11" s="15" customFormat="1" ht="21" thickTop="1" x14ac:dyDescent="0.2">
      <c r="A35" s="3"/>
      <c r="B35" s="4"/>
      <c r="E35" s="3"/>
      <c r="F35" s="4"/>
      <c r="H35" s="4"/>
      <c r="J35" s="3"/>
      <c r="K35" s="3"/>
    </row>
    <row r="37" spans="1:11" x14ac:dyDescent="0.3">
      <c r="B37" s="38" t="s">
        <v>561</v>
      </c>
    </row>
    <row r="38" spans="1:11" x14ac:dyDescent="0.3">
      <c r="B38" s="16" t="s">
        <v>557</v>
      </c>
      <c r="C38" s="21">
        <f>COUNTIFS(I5:I26, "&gt;5000",I5:I26, "&lt;=500000")</f>
        <v>9</v>
      </c>
      <c r="D38" s="17">
        <f>SUMIFS(I5:I26,I5:I26, "&gt;5000",I5:I26, "&lt;=500000")</f>
        <v>1841218</v>
      </c>
    </row>
    <row r="39" spans="1:11" x14ac:dyDescent="0.3">
      <c r="B39" s="16" t="s">
        <v>558</v>
      </c>
      <c r="C39" s="21">
        <f>COUNTIFS(I5:I26, "&lt;5000")</f>
        <v>13</v>
      </c>
      <c r="D39" s="17">
        <f>SUMIF(I5:I26,"&lt;5000")</f>
        <v>26898.959999999999</v>
      </c>
    </row>
    <row r="40" spans="1:11" x14ac:dyDescent="0.3">
      <c r="B40" s="16" t="s">
        <v>559</v>
      </c>
      <c r="C40" s="21">
        <f>COUNTIFS(I5:I26, "&gt;500000")</f>
        <v>0</v>
      </c>
      <c r="D40" s="17">
        <f>SUMIF(I7:I26,"&gt;500000")</f>
        <v>0</v>
      </c>
    </row>
    <row r="41" spans="1:11" x14ac:dyDescent="0.3">
      <c r="B41" s="16" t="s">
        <v>560</v>
      </c>
      <c r="C41" s="21">
        <v>0</v>
      </c>
      <c r="D41" s="17">
        <v>0</v>
      </c>
    </row>
    <row r="42" spans="1:11" ht="21" thickBot="1" x14ac:dyDescent="0.35">
      <c r="B42" s="16" t="s">
        <v>122</v>
      </c>
      <c r="C42" s="25">
        <f>SUM(C38:C41)</f>
        <v>22</v>
      </c>
      <c r="D42" s="26">
        <f>SUM(D38:D40)</f>
        <v>1868116.96</v>
      </c>
    </row>
    <row r="43" spans="1:11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0F6D-DED6-40E4-9926-08573B1A404D}">
  <dimension ref="A1:K30"/>
  <sheetViews>
    <sheetView zoomScaleNormal="100" workbookViewId="0">
      <selection activeCell="B24" sqref="B24:D29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236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237</v>
      </c>
      <c r="C5" s="28">
        <v>13700</v>
      </c>
      <c r="D5" s="28">
        <v>13700</v>
      </c>
      <c r="E5" s="5" t="s">
        <v>74</v>
      </c>
      <c r="F5" s="7" t="s">
        <v>246</v>
      </c>
      <c r="G5" s="28">
        <v>13700</v>
      </c>
      <c r="H5" s="6" t="s">
        <v>246</v>
      </c>
      <c r="I5" s="28">
        <v>13700</v>
      </c>
      <c r="J5" s="6" t="s">
        <v>75</v>
      </c>
      <c r="K5" s="5" t="s">
        <v>247</v>
      </c>
    </row>
    <row r="6" spans="1:11" ht="94.5" thickBot="1" x14ac:dyDescent="0.35">
      <c r="A6" s="5">
        <v>2</v>
      </c>
      <c r="B6" s="6" t="s">
        <v>238</v>
      </c>
      <c r="C6" s="28">
        <v>66000</v>
      </c>
      <c r="D6" s="28">
        <v>66000</v>
      </c>
      <c r="E6" s="5" t="s">
        <v>74</v>
      </c>
      <c r="F6" s="7" t="s">
        <v>248</v>
      </c>
      <c r="G6" s="28">
        <v>66000</v>
      </c>
      <c r="H6" s="6" t="s">
        <v>248</v>
      </c>
      <c r="I6" s="28">
        <v>66000</v>
      </c>
      <c r="J6" s="6" t="s">
        <v>75</v>
      </c>
      <c r="K6" s="5" t="s">
        <v>249</v>
      </c>
    </row>
    <row r="7" spans="1:11" ht="94.5" thickBot="1" x14ac:dyDescent="0.35">
      <c r="A7" s="5">
        <v>3</v>
      </c>
      <c r="B7" s="6" t="s">
        <v>239</v>
      </c>
      <c r="C7" s="28">
        <v>3693.11</v>
      </c>
      <c r="D7" s="28">
        <v>3693.11</v>
      </c>
      <c r="E7" s="5" t="s">
        <v>74</v>
      </c>
      <c r="F7" s="7" t="s">
        <v>250</v>
      </c>
      <c r="G7" s="28">
        <v>3693.11</v>
      </c>
      <c r="H7" s="6" t="s">
        <v>250</v>
      </c>
      <c r="I7" s="28">
        <v>3693.11</v>
      </c>
      <c r="J7" s="6" t="s">
        <v>75</v>
      </c>
      <c r="K7" s="5" t="s">
        <v>251</v>
      </c>
    </row>
    <row r="8" spans="1:11" ht="75.75" thickBot="1" x14ac:dyDescent="0.35">
      <c r="A8" s="5">
        <v>4</v>
      </c>
      <c r="B8" s="6" t="s">
        <v>240</v>
      </c>
      <c r="C8" s="28">
        <v>1551.5</v>
      </c>
      <c r="D8" s="28">
        <v>1551.5</v>
      </c>
      <c r="E8" s="5" t="s">
        <v>74</v>
      </c>
      <c r="F8" s="7" t="s">
        <v>252</v>
      </c>
      <c r="G8" s="28">
        <v>1551.5</v>
      </c>
      <c r="H8" s="6" t="s">
        <v>252</v>
      </c>
      <c r="I8" s="28">
        <v>1551.5</v>
      </c>
      <c r="J8" s="6" t="s">
        <v>75</v>
      </c>
      <c r="K8" s="5" t="s">
        <v>253</v>
      </c>
    </row>
    <row r="9" spans="1:11" ht="94.5" thickBot="1" x14ac:dyDescent="0.35">
      <c r="A9" s="5">
        <v>5</v>
      </c>
      <c r="B9" s="6" t="s">
        <v>241</v>
      </c>
      <c r="C9" s="28">
        <v>266000</v>
      </c>
      <c r="D9" s="28">
        <v>266000</v>
      </c>
      <c r="E9" s="5" t="s">
        <v>74</v>
      </c>
      <c r="F9" s="7" t="s">
        <v>156</v>
      </c>
      <c r="G9" s="28">
        <v>266000</v>
      </c>
      <c r="H9" s="6" t="s">
        <v>17</v>
      </c>
      <c r="I9" s="28">
        <v>266000</v>
      </c>
      <c r="J9" s="6" t="s">
        <v>75</v>
      </c>
      <c r="K9" s="5" t="s">
        <v>254</v>
      </c>
    </row>
    <row r="10" spans="1:11" ht="75.75" thickBot="1" x14ac:dyDescent="0.35">
      <c r="A10" s="5">
        <v>6</v>
      </c>
      <c r="B10" s="6" t="s">
        <v>242</v>
      </c>
      <c r="C10" s="28">
        <v>50363</v>
      </c>
      <c r="D10" s="28">
        <v>50363</v>
      </c>
      <c r="E10" s="5" t="s">
        <v>74</v>
      </c>
      <c r="F10" s="7" t="s">
        <v>81</v>
      </c>
      <c r="G10" s="28">
        <v>50363</v>
      </c>
      <c r="H10" s="6" t="s">
        <v>81</v>
      </c>
      <c r="I10" s="28">
        <v>50363</v>
      </c>
      <c r="J10" s="6" t="s">
        <v>75</v>
      </c>
      <c r="K10" s="5" t="s">
        <v>255</v>
      </c>
    </row>
    <row r="11" spans="1:11" ht="75.75" thickBot="1" x14ac:dyDescent="0.35">
      <c r="A11" s="5">
        <v>7</v>
      </c>
      <c r="B11" s="6" t="s">
        <v>243</v>
      </c>
      <c r="C11" s="28">
        <v>1027.2</v>
      </c>
      <c r="D11" s="28">
        <v>1027.2</v>
      </c>
      <c r="E11" s="5" t="s">
        <v>74</v>
      </c>
      <c r="F11" s="7" t="s">
        <v>256</v>
      </c>
      <c r="G11" s="28">
        <v>1027.2</v>
      </c>
      <c r="H11" s="6" t="s">
        <v>256</v>
      </c>
      <c r="I11" s="28">
        <v>1027.2</v>
      </c>
      <c r="J11" s="6" t="s">
        <v>75</v>
      </c>
      <c r="K11" s="5" t="s">
        <v>257</v>
      </c>
    </row>
    <row r="12" spans="1:11" ht="75.75" thickBot="1" x14ac:dyDescent="0.35">
      <c r="A12" s="5">
        <v>8</v>
      </c>
      <c r="B12" s="6" t="s">
        <v>244</v>
      </c>
      <c r="C12" s="28">
        <v>22000</v>
      </c>
      <c r="D12" s="28">
        <v>22000</v>
      </c>
      <c r="E12" s="5" t="s">
        <v>74</v>
      </c>
      <c r="F12" s="7" t="s">
        <v>258</v>
      </c>
      <c r="G12" s="28">
        <v>22000</v>
      </c>
      <c r="H12" s="6" t="s">
        <v>258</v>
      </c>
      <c r="I12" s="28">
        <v>22000</v>
      </c>
      <c r="J12" s="6" t="s">
        <v>97</v>
      </c>
      <c r="K12" s="5" t="s">
        <v>259</v>
      </c>
    </row>
    <row r="13" spans="1:11" ht="75.75" thickBot="1" x14ac:dyDescent="0.35">
      <c r="A13" s="5">
        <v>9</v>
      </c>
      <c r="B13" s="6" t="s">
        <v>245</v>
      </c>
      <c r="C13" s="28">
        <v>123214.96</v>
      </c>
      <c r="D13" s="28">
        <v>123214.96</v>
      </c>
      <c r="E13" s="5" t="s">
        <v>74</v>
      </c>
      <c r="F13" s="7" t="s">
        <v>154</v>
      </c>
      <c r="G13" s="28">
        <v>123214.96</v>
      </c>
      <c r="H13" s="6" t="s">
        <v>154</v>
      </c>
      <c r="I13" s="28">
        <v>123214.96</v>
      </c>
      <c r="J13" s="6" t="s">
        <v>97</v>
      </c>
      <c r="K13" s="5" t="s">
        <v>260</v>
      </c>
    </row>
    <row r="16" spans="1:11" ht="40.5" x14ac:dyDescent="0.3">
      <c r="B16" s="18" t="s">
        <v>123</v>
      </c>
      <c r="C16" s="19" t="s">
        <v>126</v>
      </c>
      <c r="D16" s="20" t="s">
        <v>127</v>
      </c>
    </row>
    <row r="17" spans="1:11" x14ac:dyDescent="0.3">
      <c r="B17" s="16" t="s">
        <v>124</v>
      </c>
      <c r="C17" s="21">
        <f>COUNT(A5:A11)</f>
        <v>7</v>
      </c>
      <c r="D17" s="17">
        <f>SUM(I5:I11)</f>
        <v>402334.81</v>
      </c>
    </row>
    <row r="18" spans="1:11" x14ac:dyDescent="0.3">
      <c r="B18" s="16" t="s">
        <v>125</v>
      </c>
      <c r="C18" s="21">
        <f>COUNT(A12)</f>
        <v>1</v>
      </c>
      <c r="D18" s="17">
        <f>SUM(I12)</f>
        <v>22000</v>
      </c>
    </row>
    <row r="19" spans="1:11" x14ac:dyDescent="0.3">
      <c r="B19" s="16" t="s">
        <v>128</v>
      </c>
      <c r="C19" s="21">
        <f>COUNT(#REF!)</f>
        <v>0</v>
      </c>
      <c r="D19" s="17">
        <v>0</v>
      </c>
    </row>
    <row r="20" spans="1:11" x14ac:dyDescent="0.3">
      <c r="B20" s="16" t="s">
        <v>129</v>
      </c>
      <c r="C20" s="21">
        <f>COUNT(A13)</f>
        <v>1</v>
      </c>
      <c r="D20" s="17">
        <f>SUM(I13)</f>
        <v>123214.96</v>
      </c>
    </row>
    <row r="21" spans="1:11" s="15" customFormat="1" ht="21" thickBot="1" x14ac:dyDescent="0.25">
      <c r="A21" s="3"/>
      <c r="B21" s="16" t="s">
        <v>122</v>
      </c>
      <c r="C21" s="25">
        <f>SUM(C17:C20)</f>
        <v>9</v>
      </c>
      <c r="D21" s="26">
        <f>SUM(D17:D20)</f>
        <v>547549.77</v>
      </c>
      <c r="E21" s="3"/>
      <c r="F21" s="24"/>
      <c r="H21" s="4"/>
      <c r="J21" s="3"/>
      <c r="K21" s="3"/>
    </row>
    <row r="22" spans="1:11" s="15" customFormat="1" ht="21" thickTop="1" x14ac:dyDescent="0.2">
      <c r="A22" s="3"/>
      <c r="B22" s="4"/>
      <c r="E22" s="3"/>
      <c r="F22" s="4"/>
      <c r="H22" s="4"/>
      <c r="J22" s="3"/>
      <c r="K22" s="3"/>
    </row>
    <row r="24" spans="1:11" x14ac:dyDescent="0.3">
      <c r="B24" s="38" t="s">
        <v>561</v>
      </c>
    </row>
    <row r="25" spans="1:11" x14ac:dyDescent="0.3">
      <c r="B25" s="16" t="s">
        <v>557</v>
      </c>
      <c r="C25" s="21">
        <f>COUNTIFS(I5:I13, "&gt;5000",I5:I13, "&lt;=500000")</f>
        <v>6</v>
      </c>
      <c r="D25" s="17">
        <f>SUMIFS(I5:I13,I5:I13, "&gt;5000",I5:I13, "&lt;=500000")</f>
        <v>541277.96</v>
      </c>
    </row>
    <row r="26" spans="1:11" x14ac:dyDescent="0.3">
      <c r="B26" s="16" t="s">
        <v>558</v>
      </c>
      <c r="C26" s="21">
        <f>COUNTIFS(I5:I13, "&lt;5000")</f>
        <v>3</v>
      </c>
      <c r="D26" s="17">
        <f>SUMIF(I5:I13,"&lt;5000")</f>
        <v>6271.81</v>
      </c>
    </row>
    <row r="27" spans="1:11" x14ac:dyDescent="0.3">
      <c r="B27" s="16" t="s">
        <v>559</v>
      </c>
      <c r="C27" s="21">
        <f>COUNTIFS(I5:I13, "&gt;500000")</f>
        <v>0</v>
      </c>
      <c r="D27" s="17">
        <f>SUMIF(I5:I13,"&gt;500000")</f>
        <v>0</v>
      </c>
    </row>
    <row r="28" spans="1:11" x14ac:dyDescent="0.3">
      <c r="B28" s="16" t="s">
        <v>560</v>
      </c>
      <c r="C28" s="21">
        <v>0</v>
      </c>
      <c r="D28" s="17">
        <v>0</v>
      </c>
    </row>
    <row r="29" spans="1:11" ht="21" thickBot="1" x14ac:dyDescent="0.35">
      <c r="B29" s="16" t="s">
        <v>122</v>
      </c>
      <c r="C29" s="25">
        <f>SUM(C25:C28)</f>
        <v>9</v>
      </c>
      <c r="D29" s="26">
        <f>SUM(D25:D27)</f>
        <v>547549.77</v>
      </c>
    </row>
    <row r="30" spans="1:11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FECA-FE9E-435D-AA30-B2EEFFC408FC}">
  <dimension ref="A1:K36"/>
  <sheetViews>
    <sheetView zoomScaleNormal="100" workbookViewId="0">
      <selection activeCell="B30" sqref="B30:D35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261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94.5" thickBot="1" x14ac:dyDescent="0.35">
      <c r="A5" s="5">
        <v>1</v>
      </c>
      <c r="B5" s="6" t="s">
        <v>262</v>
      </c>
      <c r="C5" s="28">
        <v>49500</v>
      </c>
      <c r="D5" s="28">
        <v>49500</v>
      </c>
      <c r="E5" s="5" t="s">
        <v>74</v>
      </c>
      <c r="F5" s="6" t="s">
        <v>248</v>
      </c>
      <c r="G5" s="28">
        <v>49500</v>
      </c>
      <c r="H5" s="6" t="s">
        <v>248</v>
      </c>
      <c r="I5" s="28">
        <v>49500</v>
      </c>
      <c r="J5" s="6" t="s">
        <v>75</v>
      </c>
      <c r="K5" s="5" t="s">
        <v>297</v>
      </c>
    </row>
    <row r="6" spans="1:11" ht="75.75" thickBot="1" x14ac:dyDescent="0.35">
      <c r="A6" s="5">
        <v>2</v>
      </c>
      <c r="B6" s="6" t="s">
        <v>263</v>
      </c>
      <c r="C6" s="28">
        <v>7300</v>
      </c>
      <c r="D6" s="28">
        <v>7300</v>
      </c>
      <c r="E6" s="5" t="s">
        <v>74</v>
      </c>
      <c r="F6" s="6" t="s">
        <v>264</v>
      </c>
      <c r="G6" s="28">
        <v>7300</v>
      </c>
      <c r="H6" s="6" t="s">
        <v>264</v>
      </c>
      <c r="I6" s="28">
        <v>7300</v>
      </c>
      <c r="J6" s="6" t="s">
        <v>75</v>
      </c>
      <c r="K6" s="5" t="s">
        <v>296</v>
      </c>
    </row>
    <row r="7" spans="1:11" ht="75.75" thickBot="1" x14ac:dyDescent="0.35">
      <c r="A7" s="5">
        <v>3</v>
      </c>
      <c r="B7" s="6" t="s">
        <v>265</v>
      </c>
      <c r="C7" s="28">
        <v>5100</v>
      </c>
      <c r="D7" s="28">
        <v>5100</v>
      </c>
      <c r="E7" s="5" t="s">
        <v>74</v>
      </c>
      <c r="F7" s="6" t="s">
        <v>286</v>
      </c>
      <c r="G7" s="28">
        <v>5100</v>
      </c>
      <c r="H7" s="6" t="s">
        <v>286</v>
      </c>
      <c r="I7" s="28">
        <v>5100</v>
      </c>
      <c r="J7" s="6" t="s">
        <v>75</v>
      </c>
      <c r="K7" s="5" t="s">
        <v>295</v>
      </c>
    </row>
    <row r="8" spans="1:11" ht="75.75" thickBot="1" x14ac:dyDescent="0.35">
      <c r="A8" s="5">
        <v>4</v>
      </c>
      <c r="B8" s="6" t="s">
        <v>266</v>
      </c>
      <c r="C8" s="28">
        <v>2000</v>
      </c>
      <c r="D8" s="28">
        <v>2000</v>
      </c>
      <c r="E8" s="5" t="s">
        <v>74</v>
      </c>
      <c r="F8" s="6" t="s">
        <v>286</v>
      </c>
      <c r="G8" s="28">
        <v>2000</v>
      </c>
      <c r="H8" s="6" t="s">
        <v>286</v>
      </c>
      <c r="I8" s="28">
        <v>2000</v>
      </c>
      <c r="J8" s="6" t="s">
        <v>75</v>
      </c>
      <c r="K8" s="5" t="s">
        <v>294</v>
      </c>
    </row>
    <row r="9" spans="1:11" ht="75.75" thickBot="1" x14ac:dyDescent="0.35">
      <c r="A9" s="5">
        <v>5</v>
      </c>
      <c r="B9" s="6" t="s">
        <v>267</v>
      </c>
      <c r="C9" s="28">
        <v>70000</v>
      </c>
      <c r="D9" s="28">
        <v>70000</v>
      </c>
      <c r="E9" s="5" t="s">
        <v>74</v>
      </c>
      <c r="F9" s="6" t="s">
        <v>268</v>
      </c>
      <c r="G9" s="28">
        <v>70000</v>
      </c>
      <c r="H9" s="6" t="s">
        <v>268</v>
      </c>
      <c r="I9" s="28">
        <v>70000</v>
      </c>
      <c r="J9" s="6" t="s">
        <v>75</v>
      </c>
      <c r="K9" s="5" t="s">
        <v>293</v>
      </c>
    </row>
    <row r="10" spans="1:11" ht="94.5" thickBot="1" x14ac:dyDescent="0.35">
      <c r="A10" s="5">
        <v>6</v>
      </c>
      <c r="B10" s="6" t="s">
        <v>269</v>
      </c>
      <c r="C10" s="28">
        <v>266000</v>
      </c>
      <c r="D10" s="28">
        <v>266000</v>
      </c>
      <c r="E10" s="5" t="s">
        <v>74</v>
      </c>
      <c r="F10" s="6" t="s">
        <v>156</v>
      </c>
      <c r="G10" s="28">
        <v>266000</v>
      </c>
      <c r="H10" s="6" t="s">
        <v>17</v>
      </c>
      <c r="I10" s="28">
        <v>266000</v>
      </c>
      <c r="J10" s="6" t="s">
        <v>75</v>
      </c>
      <c r="K10" s="5" t="s">
        <v>292</v>
      </c>
    </row>
    <row r="11" spans="1:11" ht="75.75" thickBot="1" x14ac:dyDescent="0.35">
      <c r="A11" s="5">
        <v>7</v>
      </c>
      <c r="B11" s="6" t="s">
        <v>270</v>
      </c>
      <c r="C11" s="28">
        <v>50363</v>
      </c>
      <c r="D11" s="28">
        <v>50363</v>
      </c>
      <c r="E11" s="5" t="s">
        <v>74</v>
      </c>
      <c r="F11" s="6" t="s">
        <v>81</v>
      </c>
      <c r="G11" s="28">
        <v>50363</v>
      </c>
      <c r="H11" s="6" t="s">
        <v>81</v>
      </c>
      <c r="I11" s="28">
        <v>50363</v>
      </c>
      <c r="J11" s="6" t="s">
        <v>75</v>
      </c>
      <c r="K11" s="5" t="s">
        <v>291</v>
      </c>
    </row>
    <row r="12" spans="1:11" ht="75.75" thickBot="1" x14ac:dyDescent="0.35">
      <c r="A12" s="5">
        <v>8</v>
      </c>
      <c r="B12" s="6" t="s">
        <v>271</v>
      </c>
      <c r="C12" s="28">
        <v>45000</v>
      </c>
      <c r="D12" s="28">
        <v>45000</v>
      </c>
      <c r="E12" s="5" t="s">
        <v>74</v>
      </c>
      <c r="F12" s="6" t="s">
        <v>258</v>
      </c>
      <c r="G12" s="28">
        <v>44500</v>
      </c>
      <c r="H12" s="6" t="s">
        <v>258</v>
      </c>
      <c r="I12" s="28">
        <v>44500</v>
      </c>
      <c r="J12" s="6" t="s">
        <v>97</v>
      </c>
      <c r="K12" s="5" t="s">
        <v>290</v>
      </c>
    </row>
    <row r="13" spans="1:11" ht="75.75" thickBot="1" x14ac:dyDescent="0.35">
      <c r="A13" s="5">
        <v>9</v>
      </c>
      <c r="B13" s="6" t="s">
        <v>272</v>
      </c>
      <c r="C13" s="28">
        <v>61141</v>
      </c>
      <c r="D13" s="28">
        <v>61141</v>
      </c>
      <c r="E13" s="5" t="s">
        <v>74</v>
      </c>
      <c r="F13" s="6" t="s">
        <v>81</v>
      </c>
      <c r="G13" s="28">
        <v>61141</v>
      </c>
      <c r="H13" s="6" t="s">
        <v>81</v>
      </c>
      <c r="I13" s="28">
        <v>61141</v>
      </c>
      <c r="J13" s="6" t="s">
        <v>97</v>
      </c>
      <c r="K13" s="5" t="s">
        <v>289</v>
      </c>
    </row>
    <row r="14" spans="1:11" ht="94.5" thickBot="1" x14ac:dyDescent="0.35">
      <c r="A14" s="5">
        <v>10</v>
      </c>
      <c r="B14" s="6" t="s">
        <v>273</v>
      </c>
      <c r="C14" s="28">
        <v>6140</v>
      </c>
      <c r="D14" s="28">
        <v>6140</v>
      </c>
      <c r="E14" s="5" t="s">
        <v>74</v>
      </c>
      <c r="F14" s="6" t="s">
        <v>175</v>
      </c>
      <c r="G14" s="28">
        <v>6140</v>
      </c>
      <c r="H14" s="6" t="s">
        <v>175</v>
      </c>
      <c r="I14" s="28">
        <v>6140</v>
      </c>
      <c r="J14" s="6" t="s">
        <v>97</v>
      </c>
      <c r="K14" s="5" t="s">
        <v>288</v>
      </c>
    </row>
    <row r="15" spans="1:11" ht="75.75" thickBot="1" x14ac:dyDescent="0.35">
      <c r="A15" s="5">
        <v>11</v>
      </c>
      <c r="B15" s="6" t="s">
        <v>285</v>
      </c>
      <c r="C15" s="28">
        <v>3900</v>
      </c>
      <c r="D15" s="28">
        <v>3900</v>
      </c>
      <c r="E15" s="5" t="s">
        <v>74</v>
      </c>
      <c r="F15" s="6" t="s">
        <v>286</v>
      </c>
      <c r="G15" s="28">
        <v>3900</v>
      </c>
      <c r="H15" s="6" t="s">
        <v>286</v>
      </c>
      <c r="I15" s="28">
        <v>3900</v>
      </c>
      <c r="J15" s="6" t="s">
        <v>97</v>
      </c>
      <c r="K15" s="5" t="s">
        <v>287</v>
      </c>
    </row>
    <row r="16" spans="1:11" ht="75.75" thickBot="1" x14ac:dyDescent="0.35">
      <c r="A16" s="5">
        <v>12</v>
      </c>
      <c r="B16" s="6" t="s">
        <v>274</v>
      </c>
      <c r="C16" s="28">
        <v>30000</v>
      </c>
      <c r="D16" s="28">
        <v>30000</v>
      </c>
      <c r="E16" s="5" t="s">
        <v>74</v>
      </c>
      <c r="F16" s="6" t="s">
        <v>283</v>
      </c>
      <c r="G16" s="28">
        <v>21000</v>
      </c>
      <c r="H16" s="6" t="s">
        <v>283</v>
      </c>
      <c r="I16" s="28">
        <v>21000</v>
      </c>
      <c r="J16" s="6" t="s">
        <v>97</v>
      </c>
      <c r="K16" s="5" t="s">
        <v>284</v>
      </c>
    </row>
    <row r="17" spans="1:11" ht="94.5" thickBot="1" x14ac:dyDescent="0.35">
      <c r="A17" s="5">
        <v>13</v>
      </c>
      <c r="B17" s="6" t="s">
        <v>275</v>
      </c>
      <c r="C17" s="28">
        <v>496800</v>
      </c>
      <c r="D17" s="28">
        <v>496014.99</v>
      </c>
      <c r="E17" s="5" t="s">
        <v>74</v>
      </c>
      <c r="F17" s="6" t="s">
        <v>81</v>
      </c>
      <c r="G17" s="28">
        <v>496000</v>
      </c>
      <c r="H17" s="6" t="s">
        <v>81</v>
      </c>
      <c r="I17" s="28">
        <v>496000</v>
      </c>
      <c r="J17" s="6" t="s">
        <v>75</v>
      </c>
      <c r="K17" s="5" t="s">
        <v>282</v>
      </c>
    </row>
    <row r="18" spans="1:11" ht="75.75" thickBot="1" x14ac:dyDescent="0.35">
      <c r="A18" s="5">
        <v>14</v>
      </c>
      <c r="B18" s="6" t="s">
        <v>276</v>
      </c>
      <c r="C18" s="28">
        <v>500000</v>
      </c>
      <c r="D18" s="28">
        <v>496000</v>
      </c>
      <c r="E18" s="5" t="s">
        <v>74</v>
      </c>
      <c r="F18" s="6" t="s">
        <v>61</v>
      </c>
      <c r="G18" s="28">
        <v>496000</v>
      </c>
      <c r="H18" s="6" t="s">
        <v>61</v>
      </c>
      <c r="I18" s="28">
        <v>496000</v>
      </c>
      <c r="J18" s="6" t="s">
        <v>75</v>
      </c>
      <c r="K18" s="5" t="s">
        <v>281</v>
      </c>
    </row>
    <row r="19" spans="1:11" ht="94.5" thickBot="1" x14ac:dyDescent="0.35">
      <c r="A19" s="5">
        <v>15</v>
      </c>
      <c r="B19" s="6" t="s">
        <v>277</v>
      </c>
      <c r="C19" s="28">
        <v>850000</v>
      </c>
      <c r="D19" s="28">
        <v>850000</v>
      </c>
      <c r="E19" s="30" t="s">
        <v>278</v>
      </c>
      <c r="F19" s="6" t="s">
        <v>279</v>
      </c>
      <c r="G19" s="28">
        <v>849000</v>
      </c>
      <c r="H19" s="6" t="s">
        <v>279</v>
      </c>
      <c r="I19" s="28">
        <v>849000</v>
      </c>
      <c r="J19" s="6" t="s">
        <v>97</v>
      </c>
      <c r="K19" s="5" t="s">
        <v>280</v>
      </c>
    </row>
    <row r="22" spans="1:11" ht="40.5" x14ac:dyDescent="0.3">
      <c r="B22" s="18" t="s">
        <v>123</v>
      </c>
      <c r="C22" s="19" t="s">
        <v>126</v>
      </c>
      <c r="D22" s="20" t="s">
        <v>127</v>
      </c>
    </row>
    <row r="23" spans="1:11" x14ac:dyDescent="0.3">
      <c r="B23" s="16" t="s">
        <v>124</v>
      </c>
      <c r="C23" s="21">
        <f>COUNT(A5:A11)</f>
        <v>7</v>
      </c>
      <c r="D23" s="17">
        <f>SUM(I5:I11)</f>
        <v>450263</v>
      </c>
    </row>
    <row r="24" spans="1:11" x14ac:dyDescent="0.3">
      <c r="B24" s="16" t="s">
        <v>125</v>
      </c>
      <c r="C24" s="21">
        <f>COUNT(A12:A16)</f>
        <v>5</v>
      </c>
      <c r="D24" s="17">
        <f>SUM(I12:I16)</f>
        <v>136681</v>
      </c>
    </row>
    <row r="25" spans="1:11" x14ac:dyDescent="0.3">
      <c r="B25" s="16" t="s">
        <v>128</v>
      </c>
      <c r="C25" s="21">
        <f>COUNT(A17:A18)</f>
        <v>2</v>
      </c>
      <c r="D25" s="17">
        <f>SUM(I17:I18)</f>
        <v>992000</v>
      </c>
    </row>
    <row r="26" spans="1:11" x14ac:dyDescent="0.3">
      <c r="B26" s="16" t="s">
        <v>129</v>
      </c>
      <c r="C26" s="21">
        <f>COUNT(A19)</f>
        <v>1</v>
      </c>
      <c r="D26" s="17">
        <f>SUM(I19)</f>
        <v>849000</v>
      </c>
    </row>
    <row r="27" spans="1:11" s="15" customFormat="1" ht="21" thickBot="1" x14ac:dyDescent="0.25">
      <c r="A27" s="3"/>
      <c r="B27" s="16" t="s">
        <v>122</v>
      </c>
      <c r="C27" s="25">
        <f>SUM(C23:C26)</f>
        <v>15</v>
      </c>
      <c r="D27" s="26">
        <f>SUM(D23:D26)</f>
        <v>2427944</v>
      </c>
      <c r="E27" s="3"/>
      <c r="F27" s="24"/>
      <c r="H27" s="4"/>
      <c r="J27" s="3"/>
      <c r="K27" s="3"/>
    </row>
    <row r="28" spans="1:11" s="15" customFormat="1" ht="21" thickTop="1" x14ac:dyDescent="0.2">
      <c r="A28" s="3"/>
      <c r="B28" s="4"/>
      <c r="E28" s="3"/>
      <c r="F28" s="4"/>
      <c r="H28" s="4"/>
      <c r="J28" s="3"/>
      <c r="K28" s="3"/>
    </row>
    <row r="30" spans="1:11" x14ac:dyDescent="0.3">
      <c r="B30" s="38" t="s">
        <v>561</v>
      </c>
    </row>
    <row r="31" spans="1:11" x14ac:dyDescent="0.3">
      <c r="B31" s="16" t="s">
        <v>557</v>
      </c>
      <c r="C31" s="21">
        <f>COUNTIFS(I5:I19, "&gt;5000",I5:I19, "&lt;=500000")</f>
        <v>12</v>
      </c>
      <c r="D31" s="17">
        <f>SUMIFS(I5:I19,I5:I19, "&gt;5000",I5:I19, "&lt;=500000")</f>
        <v>1573044</v>
      </c>
    </row>
    <row r="32" spans="1:11" x14ac:dyDescent="0.3">
      <c r="B32" s="16" t="s">
        <v>558</v>
      </c>
      <c r="C32" s="21">
        <f>COUNTIFS(I5:I19, "&lt;5000")</f>
        <v>2</v>
      </c>
      <c r="D32" s="17">
        <f>SUMIF(I5:I19,"&lt;5000")</f>
        <v>5900</v>
      </c>
    </row>
    <row r="33" spans="2:4" x14ac:dyDescent="0.3">
      <c r="B33" s="16" t="s">
        <v>559</v>
      </c>
      <c r="C33" s="21">
        <f>COUNTIFS(I5:I19, "&gt;500000")</f>
        <v>1</v>
      </c>
      <c r="D33" s="17">
        <f>SUMIF(I5:I19,"&gt;500000")</f>
        <v>849000</v>
      </c>
    </row>
    <row r="34" spans="2:4" x14ac:dyDescent="0.3">
      <c r="B34" s="16" t="s">
        <v>560</v>
      </c>
      <c r="C34" s="21">
        <v>0</v>
      </c>
      <c r="D34" s="17">
        <v>0</v>
      </c>
    </row>
    <row r="35" spans="2:4" ht="21" thickBot="1" x14ac:dyDescent="0.35">
      <c r="B35" s="16" t="s">
        <v>122</v>
      </c>
      <c r="C35" s="25">
        <f>SUM(C31:C34)</f>
        <v>15</v>
      </c>
      <c r="D35" s="26">
        <f>SUM(D31:D33)</f>
        <v>2427944</v>
      </c>
    </row>
    <row r="36" spans="2:4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51EB-1F32-4FEF-A22D-0A25C207E38C}">
  <dimension ref="A1:K36"/>
  <sheetViews>
    <sheetView zoomScaleNormal="100" workbookViewId="0">
      <selection activeCell="B30" sqref="B30:D35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298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299</v>
      </c>
      <c r="C5" s="28">
        <v>513.6</v>
      </c>
      <c r="D5" s="28">
        <v>513.6</v>
      </c>
      <c r="E5" s="5" t="s">
        <v>74</v>
      </c>
      <c r="F5" s="6" t="s">
        <v>314</v>
      </c>
      <c r="G5" s="28">
        <v>513.6</v>
      </c>
      <c r="H5" s="6" t="s">
        <v>314</v>
      </c>
      <c r="I5" s="28">
        <v>513.6</v>
      </c>
      <c r="J5" s="27" t="s">
        <v>75</v>
      </c>
      <c r="K5" s="5" t="s">
        <v>315</v>
      </c>
    </row>
    <row r="6" spans="1:11" ht="75.75" thickBot="1" x14ac:dyDescent="0.35">
      <c r="A6" s="5">
        <v>2</v>
      </c>
      <c r="B6" s="6" t="s">
        <v>300</v>
      </c>
      <c r="C6" s="28">
        <v>3500</v>
      </c>
      <c r="D6" s="28">
        <v>3500</v>
      </c>
      <c r="E6" s="5" t="s">
        <v>74</v>
      </c>
      <c r="F6" s="6" t="s">
        <v>30</v>
      </c>
      <c r="G6" s="28">
        <v>3500</v>
      </c>
      <c r="H6" s="6" t="s">
        <v>30</v>
      </c>
      <c r="I6" s="31">
        <v>3500</v>
      </c>
      <c r="J6" s="27" t="s">
        <v>75</v>
      </c>
      <c r="K6" s="5" t="s">
        <v>316</v>
      </c>
    </row>
    <row r="7" spans="1:11" ht="75.75" thickBot="1" x14ac:dyDescent="0.35">
      <c r="A7" s="5">
        <v>3</v>
      </c>
      <c r="B7" s="6" t="s">
        <v>133</v>
      </c>
      <c r="C7" s="28">
        <v>2000</v>
      </c>
      <c r="D7" s="28">
        <v>2000</v>
      </c>
      <c r="E7" s="5" t="s">
        <v>74</v>
      </c>
      <c r="F7" s="6" t="s">
        <v>317</v>
      </c>
      <c r="G7" s="28">
        <v>2000</v>
      </c>
      <c r="H7" s="6" t="s">
        <v>317</v>
      </c>
      <c r="I7" s="28">
        <v>2000</v>
      </c>
      <c r="J7" s="27" t="s">
        <v>75</v>
      </c>
      <c r="K7" s="5" t="s">
        <v>318</v>
      </c>
    </row>
    <row r="8" spans="1:11" ht="75.75" thickBot="1" x14ac:dyDescent="0.35">
      <c r="A8" s="5">
        <v>4</v>
      </c>
      <c r="B8" s="6" t="s">
        <v>301</v>
      </c>
      <c r="C8" s="28">
        <v>3660</v>
      </c>
      <c r="D8" s="28">
        <v>3660</v>
      </c>
      <c r="E8" s="5" t="s">
        <v>74</v>
      </c>
      <c r="F8" s="6" t="s">
        <v>302</v>
      </c>
      <c r="G8" s="28">
        <v>3660</v>
      </c>
      <c r="H8" s="6" t="s">
        <v>302</v>
      </c>
      <c r="I8" s="28">
        <v>3660</v>
      </c>
      <c r="J8" s="27" t="s">
        <v>75</v>
      </c>
      <c r="K8" s="5" t="s">
        <v>319</v>
      </c>
    </row>
    <row r="9" spans="1:11" ht="75.75" thickBot="1" x14ac:dyDescent="0.35">
      <c r="A9" s="5">
        <v>5</v>
      </c>
      <c r="B9" s="6" t="s">
        <v>303</v>
      </c>
      <c r="C9" s="28">
        <v>12500</v>
      </c>
      <c r="D9" s="28">
        <v>12500</v>
      </c>
      <c r="E9" s="5" t="s">
        <v>74</v>
      </c>
      <c r="F9" s="6" t="s">
        <v>30</v>
      </c>
      <c r="G9" s="28">
        <v>12500</v>
      </c>
      <c r="H9" s="6" t="s">
        <v>30</v>
      </c>
      <c r="I9" s="31">
        <v>12500</v>
      </c>
      <c r="J9" s="27" t="s">
        <v>75</v>
      </c>
      <c r="K9" s="5" t="s">
        <v>320</v>
      </c>
    </row>
    <row r="10" spans="1:11" ht="75.75" thickBot="1" x14ac:dyDescent="0.35">
      <c r="A10" s="5">
        <v>6</v>
      </c>
      <c r="B10" s="6" t="s">
        <v>304</v>
      </c>
      <c r="C10" s="28">
        <v>1444.5</v>
      </c>
      <c r="D10" s="28">
        <v>1444.5</v>
      </c>
      <c r="E10" s="5" t="s">
        <v>74</v>
      </c>
      <c r="F10" s="6" t="s">
        <v>252</v>
      </c>
      <c r="G10" s="28">
        <v>1444.5</v>
      </c>
      <c r="H10" s="6" t="s">
        <v>252</v>
      </c>
      <c r="I10" s="31">
        <v>1444.5</v>
      </c>
      <c r="J10" s="27" t="s">
        <v>75</v>
      </c>
      <c r="K10" s="5" t="s">
        <v>321</v>
      </c>
    </row>
    <row r="11" spans="1:11" ht="75.75" thickBot="1" x14ac:dyDescent="0.35">
      <c r="A11" s="5">
        <v>7</v>
      </c>
      <c r="B11" s="6" t="s">
        <v>305</v>
      </c>
      <c r="C11" s="28">
        <v>9140</v>
      </c>
      <c r="D11" s="28">
        <v>9140</v>
      </c>
      <c r="E11" s="5" t="s">
        <v>74</v>
      </c>
      <c r="F11" s="6" t="s">
        <v>286</v>
      </c>
      <c r="G11" s="28">
        <v>9140</v>
      </c>
      <c r="H11" s="6" t="s">
        <v>286</v>
      </c>
      <c r="I11" s="28">
        <v>9140</v>
      </c>
      <c r="J11" s="27" t="s">
        <v>75</v>
      </c>
      <c r="K11" s="5" t="s">
        <v>322</v>
      </c>
    </row>
    <row r="12" spans="1:11" ht="94.5" thickBot="1" x14ac:dyDescent="0.35">
      <c r="A12" s="5">
        <v>8</v>
      </c>
      <c r="B12" s="6" t="s">
        <v>306</v>
      </c>
      <c r="C12" s="28">
        <v>266000</v>
      </c>
      <c r="D12" s="28">
        <v>266000</v>
      </c>
      <c r="E12" s="5" t="s">
        <v>74</v>
      </c>
      <c r="F12" s="6" t="s">
        <v>156</v>
      </c>
      <c r="G12" s="28">
        <v>266000</v>
      </c>
      <c r="H12" s="6" t="s">
        <v>17</v>
      </c>
      <c r="I12" s="28">
        <v>266000</v>
      </c>
      <c r="J12" s="7" t="s">
        <v>75</v>
      </c>
      <c r="K12" s="5" t="s">
        <v>323</v>
      </c>
    </row>
    <row r="13" spans="1:11" ht="75.75" thickBot="1" x14ac:dyDescent="0.35">
      <c r="A13" s="5">
        <v>9</v>
      </c>
      <c r="B13" s="6" t="s">
        <v>307</v>
      </c>
      <c r="C13" s="28">
        <v>22900</v>
      </c>
      <c r="D13" s="28">
        <v>22900</v>
      </c>
      <c r="E13" s="5" t="s">
        <v>74</v>
      </c>
      <c r="F13" s="6" t="s">
        <v>324</v>
      </c>
      <c r="G13" s="28">
        <v>22900</v>
      </c>
      <c r="H13" s="6" t="s">
        <v>324</v>
      </c>
      <c r="I13" s="28">
        <v>22900</v>
      </c>
      <c r="J13" s="27" t="s">
        <v>97</v>
      </c>
      <c r="K13" s="5" t="s">
        <v>325</v>
      </c>
    </row>
    <row r="14" spans="1:11" ht="75.75" thickBot="1" x14ac:dyDescent="0.35">
      <c r="A14" s="5">
        <v>10</v>
      </c>
      <c r="B14" s="6" t="s">
        <v>326</v>
      </c>
      <c r="C14" s="28">
        <v>6400</v>
      </c>
      <c r="D14" s="28">
        <v>6400</v>
      </c>
      <c r="E14" s="5" t="s">
        <v>74</v>
      </c>
      <c r="F14" s="6" t="s">
        <v>286</v>
      </c>
      <c r="G14" s="28">
        <v>6400</v>
      </c>
      <c r="H14" s="6" t="s">
        <v>286</v>
      </c>
      <c r="I14" s="28">
        <v>6400</v>
      </c>
      <c r="J14" s="27" t="s">
        <v>97</v>
      </c>
      <c r="K14" s="5" t="s">
        <v>327</v>
      </c>
    </row>
    <row r="15" spans="1:11" ht="75.75" thickBot="1" x14ac:dyDescent="0.35">
      <c r="A15" s="5">
        <v>11</v>
      </c>
      <c r="B15" s="6" t="s">
        <v>308</v>
      </c>
      <c r="C15" s="28">
        <v>214400</v>
      </c>
      <c r="D15" s="28">
        <v>211000</v>
      </c>
      <c r="E15" s="5" t="s">
        <v>74</v>
      </c>
      <c r="F15" s="6" t="s">
        <v>309</v>
      </c>
      <c r="G15" s="28">
        <v>210500</v>
      </c>
      <c r="H15" s="6" t="s">
        <v>309</v>
      </c>
      <c r="I15" s="28">
        <v>210500</v>
      </c>
      <c r="J15" s="27" t="s">
        <v>75</v>
      </c>
      <c r="K15" s="5" t="s">
        <v>328</v>
      </c>
    </row>
    <row r="16" spans="1:11" ht="79.5" thickBot="1" x14ac:dyDescent="0.35">
      <c r="A16" s="5">
        <v>12</v>
      </c>
      <c r="B16" s="6" t="s">
        <v>310</v>
      </c>
      <c r="C16" s="28">
        <v>597800</v>
      </c>
      <c r="D16" s="28">
        <v>540500</v>
      </c>
      <c r="E16" s="30" t="s">
        <v>278</v>
      </c>
      <c r="F16" s="6" t="s">
        <v>309</v>
      </c>
      <c r="G16" s="28">
        <v>538500</v>
      </c>
      <c r="H16" s="6" t="s">
        <v>309</v>
      </c>
      <c r="I16" s="28">
        <v>538500</v>
      </c>
      <c r="J16" s="27" t="s">
        <v>75</v>
      </c>
      <c r="K16" s="5" t="s">
        <v>329</v>
      </c>
    </row>
    <row r="17" spans="1:11" ht="79.5" thickBot="1" x14ac:dyDescent="0.35">
      <c r="A17" s="5">
        <v>13</v>
      </c>
      <c r="B17" s="6" t="s">
        <v>308</v>
      </c>
      <c r="C17" s="28">
        <v>863700</v>
      </c>
      <c r="D17" s="28">
        <v>842300</v>
      </c>
      <c r="E17" s="30" t="s">
        <v>278</v>
      </c>
      <c r="F17" s="6" t="s">
        <v>309</v>
      </c>
      <c r="G17" s="28">
        <v>841300</v>
      </c>
      <c r="H17" s="6" t="s">
        <v>309</v>
      </c>
      <c r="I17" s="28">
        <v>841300</v>
      </c>
      <c r="J17" s="27" t="s">
        <v>75</v>
      </c>
      <c r="K17" s="5" t="s">
        <v>330</v>
      </c>
    </row>
    <row r="18" spans="1:11" ht="75.75" thickBot="1" x14ac:dyDescent="0.35">
      <c r="A18" s="5">
        <v>14</v>
      </c>
      <c r="B18" s="6" t="s">
        <v>311</v>
      </c>
      <c r="C18" s="28">
        <v>222500</v>
      </c>
      <c r="D18" s="28">
        <v>222316.6</v>
      </c>
      <c r="E18" s="5" t="s">
        <v>74</v>
      </c>
      <c r="F18" s="6" t="s">
        <v>312</v>
      </c>
      <c r="G18" s="28">
        <v>222000</v>
      </c>
      <c r="H18" s="6" t="s">
        <v>312</v>
      </c>
      <c r="I18" s="28">
        <v>222000</v>
      </c>
      <c r="J18" s="27" t="s">
        <v>75</v>
      </c>
      <c r="K18" s="5" t="s">
        <v>331</v>
      </c>
    </row>
    <row r="19" spans="1:11" ht="75.75" thickBot="1" x14ac:dyDescent="0.35">
      <c r="A19" s="5">
        <v>15</v>
      </c>
      <c r="B19" s="6" t="s">
        <v>313</v>
      </c>
      <c r="C19" s="28">
        <v>430000</v>
      </c>
      <c r="D19" s="28">
        <v>430000</v>
      </c>
      <c r="E19" s="5" t="s">
        <v>74</v>
      </c>
      <c r="F19" s="6" t="s">
        <v>53</v>
      </c>
      <c r="G19" s="28">
        <v>430000</v>
      </c>
      <c r="H19" s="6" t="s">
        <v>53</v>
      </c>
      <c r="I19" s="28">
        <v>430000</v>
      </c>
      <c r="J19" s="27" t="s">
        <v>75</v>
      </c>
      <c r="K19" s="5" t="s">
        <v>332</v>
      </c>
    </row>
    <row r="22" spans="1:11" ht="40.5" x14ac:dyDescent="0.3">
      <c r="B22" s="18" t="s">
        <v>123</v>
      </c>
      <c r="C22" s="19" t="s">
        <v>126</v>
      </c>
      <c r="D22" s="20" t="s">
        <v>127</v>
      </c>
    </row>
    <row r="23" spans="1:11" x14ac:dyDescent="0.3">
      <c r="B23" s="16" t="s">
        <v>124</v>
      </c>
      <c r="C23" s="21">
        <f>COUNT(A5:A12)</f>
        <v>8</v>
      </c>
      <c r="D23" s="17">
        <f>SUM(I5:I12)</f>
        <v>298758.09999999998</v>
      </c>
    </row>
    <row r="24" spans="1:11" x14ac:dyDescent="0.3">
      <c r="B24" s="16" t="s">
        <v>125</v>
      </c>
      <c r="C24" s="21">
        <f>COUNT(A13:A14)</f>
        <v>2</v>
      </c>
      <c r="D24" s="17">
        <f>SUM(I13:I14)</f>
        <v>29300</v>
      </c>
    </row>
    <row r="25" spans="1:11" x14ac:dyDescent="0.3">
      <c r="B25" s="16" t="s">
        <v>128</v>
      </c>
      <c r="C25" s="21">
        <f>COUNT(A15:A19)</f>
        <v>5</v>
      </c>
      <c r="D25" s="17">
        <f>SUM(I15:I19)</f>
        <v>2242300</v>
      </c>
    </row>
    <row r="26" spans="1:11" x14ac:dyDescent="0.3">
      <c r="B26" s="16" t="s">
        <v>129</v>
      </c>
      <c r="C26" s="21">
        <f>COUNT(#REF!)</f>
        <v>0</v>
      </c>
      <c r="D26" s="17">
        <v>0</v>
      </c>
    </row>
    <row r="27" spans="1:11" s="15" customFormat="1" ht="21" thickBot="1" x14ac:dyDescent="0.25">
      <c r="A27" s="3"/>
      <c r="B27" s="16" t="s">
        <v>122</v>
      </c>
      <c r="C27" s="25">
        <f>SUM(C23:C26)</f>
        <v>15</v>
      </c>
      <c r="D27" s="26">
        <f>SUM(D23:D26)</f>
        <v>2570358.1</v>
      </c>
      <c r="E27" s="3"/>
      <c r="F27" s="24"/>
      <c r="H27" s="4"/>
      <c r="J27" s="3"/>
      <c r="K27" s="3"/>
    </row>
    <row r="28" spans="1:11" s="15" customFormat="1" ht="21" thickTop="1" x14ac:dyDescent="0.2">
      <c r="A28" s="3"/>
      <c r="B28" s="4"/>
      <c r="E28" s="3"/>
      <c r="F28" s="4"/>
      <c r="H28" s="4"/>
      <c r="J28" s="3"/>
      <c r="K28" s="3"/>
    </row>
    <row r="30" spans="1:11" x14ac:dyDescent="0.3">
      <c r="B30" s="38" t="s">
        <v>561</v>
      </c>
    </row>
    <row r="31" spans="1:11" x14ac:dyDescent="0.3">
      <c r="B31" s="16" t="s">
        <v>557</v>
      </c>
      <c r="C31" s="21">
        <f>COUNTIFS(I5:I19, "&gt;5000",I5:I19, "&lt;=500000")</f>
        <v>8</v>
      </c>
      <c r="D31" s="17">
        <f>SUMIFS(I5:I19,I5:I19, "&gt;5000",I5:I19, "&lt;=500000")</f>
        <v>1179440</v>
      </c>
    </row>
    <row r="32" spans="1:11" x14ac:dyDescent="0.3">
      <c r="B32" s="16" t="s">
        <v>558</v>
      </c>
      <c r="C32" s="21">
        <f>COUNTIFS(I5:I19, "&lt;5000")</f>
        <v>5</v>
      </c>
      <c r="D32" s="17">
        <f>SUMIF(I5:I19,"&lt;5000")</f>
        <v>11118.1</v>
      </c>
    </row>
    <row r="33" spans="2:4" x14ac:dyDescent="0.3">
      <c r="B33" s="16" t="s">
        <v>559</v>
      </c>
      <c r="C33" s="21">
        <f>COUNTIFS(I5:I19, "&gt;500000")</f>
        <v>2</v>
      </c>
      <c r="D33" s="17">
        <f>SUMIF(I5:I19,"&gt;500000")</f>
        <v>1379800</v>
      </c>
    </row>
    <row r="34" spans="2:4" x14ac:dyDescent="0.3">
      <c r="B34" s="16" t="s">
        <v>560</v>
      </c>
      <c r="C34" s="21">
        <v>0</v>
      </c>
      <c r="D34" s="17">
        <v>0</v>
      </c>
    </row>
    <row r="35" spans="2:4" ht="21" thickBot="1" x14ac:dyDescent="0.35">
      <c r="B35" s="16" t="s">
        <v>122</v>
      </c>
      <c r="C35" s="25">
        <f>SUM(C31:C34)</f>
        <v>15</v>
      </c>
      <c r="D35" s="26">
        <f>SUM(D31:D33)</f>
        <v>2570358.1</v>
      </c>
    </row>
    <row r="36" spans="2:4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64EC-B9FB-4511-AACF-25C009B329EE}">
  <dimension ref="A1:K39"/>
  <sheetViews>
    <sheetView zoomScaleNormal="100" workbookViewId="0">
      <selection activeCell="B33" sqref="B33:D38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333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334</v>
      </c>
      <c r="C5" s="32">
        <v>2000</v>
      </c>
      <c r="D5" s="32">
        <v>2000</v>
      </c>
      <c r="E5" s="5" t="s">
        <v>74</v>
      </c>
      <c r="F5" s="6" t="s">
        <v>335</v>
      </c>
      <c r="G5" s="32">
        <v>2000</v>
      </c>
      <c r="H5" s="6" t="s">
        <v>336</v>
      </c>
      <c r="I5" s="32">
        <v>2000</v>
      </c>
      <c r="J5" s="6" t="s">
        <v>75</v>
      </c>
      <c r="K5" s="5" t="s">
        <v>357</v>
      </c>
    </row>
    <row r="6" spans="1:11" ht="75.75" thickBot="1" x14ac:dyDescent="0.35">
      <c r="A6" s="5">
        <v>2</v>
      </c>
      <c r="B6" s="6" t="s">
        <v>355</v>
      </c>
      <c r="C6" s="32">
        <v>1006.66</v>
      </c>
      <c r="D6" s="32">
        <v>1006.66</v>
      </c>
      <c r="E6" s="5" t="s">
        <v>74</v>
      </c>
      <c r="F6" s="6" t="s">
        <v>356</v>
      </c>
      <c r="G6" s="32">
        <v>1006.66</v>
      </c>
      <c r="H6" s="6" t="s">
        <v>356</v>
      </c>
      <c r="I6" s="33">
        <v>1006.66</v>
      </c>
      <c r="J6" s="6" t="s">
        <v>75</v>
      </c>
      <c r="K6" s="5" t="s">
        <v>358</v>
      </c>
    </row>
    <row r="7" spans="1:11" ht="75.75" thickBot="1" x14ac:dyDescent="0.35">
      <c r="A7" s="5">
        <v>3</v>
      </c>
      <c r="B7" s="6" t="s">
        <v>337</v>
      </c>
      <c r="C7" s="32">
        <v>4200</v>
      </c>
      <c r="D7" s="32">
        <v>4200</v>
      </c>
      <c r="E7" s="5" t="s">
        <v>74</v>
      </c>
      <c r="F7" s="6" t="s">
        <v>338</v>
      </c>
      <c r="G7" s="32">
        <v>4200</v>
      </c>
      <c r="H7" s="6" t="s">
        <v>338</v>
      </c>
      <c r="I7" s="32">
        <v>4200</v>
      </c>
      <c r="J7" s="6" t="s">
        <v>75</v>
      </c>
      <c r="K7" s="5" t="s">
        <v>359</v>
      </c>
    </row>
    <row r="8" spans="1:11" ht="75.75" thickBot="1" x14ac:dyDescent="0.35">
      <c r="A8" s="5">
        <v>4</v>
      </c>
      <c r="B8" s="6" t="s">
        <v>339</v>
      </c>
      <c r="C8" s="32">
        <v>1786.9</v>
      </c>
      <c r="D8" s="32">
        <v>1786.9</v>
      </c>
      <c r="E8" s="5" t="s">
        <v>74</v>
      </c>
      <c r="F8" s="6" t="s">
        <v>210</v>
      </c>
      <c r="G8" s="32">
        <v>1786.9</v>
      </c>
      <c r="H8" s="6" t="s">
        <v>210</v>
      </c>
      <c r="I8" s="32">
        <v>1786.9</v>
      </c>
      <c r="J8" s="6" t="s">
        <v>75</v>
      </c>
      <c r="K8" s="5" t="s">
        <v>360</v>
      </c>
    </row>
    <row r="9" spans="1:11" ht="75.75" thickBot="1" x14ac:dyDescent="0.35">
      <c r="A9" s="5">
        <v>5</v>
      </c>
      <c r="B9" s="6" t="s">
        <v>340</v>
      </c>
      <c r="C9" s="32">
        <v>14500</v>
      </c>
      <c r="D9" s="32">
        <v>14500</v>
      </c>
      <c r="E9" s="5" t="s">
        <v>74</v>
      </c>
      <c r="F9" s="6" t="s">
        <v>341</v>
      </c>
      <c r="G9" s="32">
        <v>14500</v>
      </c>
      <c r="H9" s="6" t="s">
        <v>341</v>
      </c>
      <c r="I9" s="32">
        <v>14500</v>
      </c>
      <c r="J9" s="6" t="s">
        <v>75</v>
      </c>
      <c r="K9" s="5" t="s">
        <v>361</v>
      </c>
    </row>
    <row r="10" spans="1:11" ht="75.75" thickBot="1" x14ac:dyDescent="0.35">
      <c r="A10" s="5">
        <v>6</v>
      </c>
      <c r="B10" s="6" t="s">
        <v>342</v>
      </c>
      <c r="C10" s="32">
        <v>513.6</v>
      </c>
      <c r="D10" s="32">
        <v>513.6</v>
      </c>
      <c r="E10" s="5" t="s">
        <v>74</v>
      </c>
      <c r="F10" s="6" t="s">
        <v>356</v>
      </c>
      <c r="G10" s="32">
        <v>513.6</v>
      </c>
      <c r="H10" s="6" t="s">
        <v>356</v>
      </c>
      <c r="I10" s="33">
        <v>513.6</v>
      </c>
      <c r="J10" s="6" t="s">
        <v>75</v>
      </c>
      <c r="K10" s="5" t="s">
        <v>362</v>
      </c>
    </row>
    <row r="11" spans="1:11" ht="94.5" thickBot="1" x14ac:dyDescent="0.35">
      <c r="A11" s="5">
        <v>7</v>
      </c>
      <c r="B11" s="6" t="s">
        <v>343</v>
      </c>
      <c r="C11" s="32">
        <v>266000</v>
      </c>
      <c r="D11" s="32">
        <v>266000</v>
      </c>
      <c r="E11" s="5" t="s">
        <v>74</v>
      </c>
      <c r="F11" s="6" t="s">
        <v>156</v>
      </c>
      <c r="G11" s="32">
        <v>266000</v>
      </c>
      <c r="H11" s="6" t="s">
        <v>17</v>
      </c>
      <c r="I11" s="32">
        <v>266000</v>
      </c>
      <c r="J11" s="6" t="s">
        <v>75</v>
      </c>
      <c r="K11" s="5" t="s">
        <v>363</v>
      </c>
    </row>
    <row r="12" spans="1:11" ht="94.5" thickBot="1" x14ac:dyDescent="0.35">
      <c r="A12" s="5">
        <v>8</v>
      </c>
      <c r="B12" s="6" t="s">
        <v>344</v>
      </c>
      <c r="C12" s="32">
        <v>22710.75</v>
      </c>
      <c r="D12" s="32">
        <v>22710.75</v>
      </c>
      <c r="E12" s="5" t="s">
        <v>74</v>
      </c>
      <c r="F12" s="6" t="s">
        <v>364</v>
      </c>
      <c r="G12" s="32">
        <v>22710.75</v>
      </c>
      <c r="H12" s="6" t="s">
        <v>364</v>
      </c>
      <c r="I12" s="32">
        <v>22710.75</v>
      </c>
      <c r="J12" s="6" t="s">
        <v>97</v>
      </c>
      <c r="K12" s="5" t="s">
        <v>365</v>
      </c>
    </row>
    <row r="13" spans="1:11" ht="75.75" thickBot="1" x14ac:dyDescent="0.35">
      <c r="A13" s="5">
        <v>9</v>
      </c>
      <c r="B13" s="6" t="s">
        <v>345</v>
      </c>
      <c r="C13" s="32">
        <v>4800</v>
      </c>
      <c r="D13" s="32">
        <v>4800</v>
      </c>
      <c r="E13" s="5" t="s">
        <v>74</v>
      </c>
      <c r="F13" s="6" t="s">
        <v>200</v>
      </c>
      <c r="G13" s="32">
        <v>4800</v>
      </c>
      <c r="H13" s="6" t="s">
        <v>200</v>
      </c>
      <c r="I13" s="32">
        <v>4800</v>
      </c>
      <c r="J13" s="6" t="s">
        <v>97</v>
      </c>
      <c r="K13" s="5" t="s">
        <v>366</v>
      </c>
    </row>
    <row r="14" spans="1:11" ht="75.75" thickBot="1" x14ac:dyDescent="0.35">
      <c r="A14" s="5">
        <v>10</v>
      </c>
      <c r="B14" s="6" t="s">
        <v>368</v>
      </c>
      <c r="C14" s="32">
        <v>21235</v>
      </c>
      <c r="D14" s="32">
        <v>21235</v>
      </c>
      <c r="E14" s="5" t="s">
        <v>74</v>
      </c>
      <c r="F14" s="6" t="s">
        <v>227</v>
      </c>
      <c r="G14" s="32">
        <v>21235</v>
      </c>
      <c r="H14" s="6" t="s">
        <v>227</v>
      </c>
      <c r="I14" s="32">
        <v>21235</v>
      </c>
      <c r="J14" s="6" t="s">
        <v>97</v>
      </c>
      <c r="K14" s="5" t="s">
        <v>367</v>
      </c>
    </row>
    <row r="15" spans="1:11" ht="75.75" thickBot="1" x14ac:dyDescent="0.35">
      <c r="A15" s="5">
        <v>11</v>
      </c>
      <c r="B15" s="6" t="s">
        <v>346</v>
      </c>
      <c r="C15" s="32">
        <v>16515</v>
      </c>
      <c r="D15" s="32">
        <v>16515</v>
      </c>
      <c r="E15" s="5" t="s">
        <v>74</v>
      </c>
      <c r="F15" s="6" t="s">
        <v>227</v>
      </c>
      <c r="G15" s="32">
        <v>16515</v>
      </c>
      <c r="H15" s="6" t="s">
        <v>227</v>
      </c>
      <c r="I15" s="32">
        <v>16515</v>
      </c>
      <c r="J15" s="6" t="s">
        <v>97</v>
      </c>
      <c r="K15" s="5" t="s">
        <v>369</v>
      </c>
    </row>
    <row r="16" spans="1:11" ht="75.75" thickBot="1" x14ac:dyDescent="0.35">
      <c r="A16" s="5">
        <v>12</v>
      </c>
      <c r="B16" s="6" t="s">
        <v>347</v>
      </c>
      <c r="C16" s="32">
        <v>380</v>
      </c>
      <c r="D16" s="32">
        <v>380</v>
      </c>
      <c r="E16" s="5" t="s">
        <v>74</v>
      </c>
      <c r="F16" s="6" t="s">
        <v>227</v>
      </c>
      <c r="G16" s="32">
        <v>380</v>
      </c>
      <c r="H16" s="6" t="s">
        <v>227</v>
      </c>
      <c r="I16" s="32">
        <v>380</v>
      </c>
      <c r="J16" s="6" t="s">
        <v>97</v>
      </c>
      <c r="K16" s="5" t="s">
        <v>370</v>
      </c>
    </row>
    <row r="17" spans="1:11" ht="75.75" thickBot="1" x14ac:dyDescent="0.35">
      <c r="A17" s="5">
        <v>13</v>
      </c>
      <c r="B17" s="6" t="s">
        <v>348</v>
      </c>
      <c r="C17" s="32">
        <v>17680</v>
      </c>
      <c r="D17" s="32">
        <v>17680</v>
      </c>
      <c r="E17" s="5" t="s">
        <v>74</v>
      </c>
      <c r="F17" s="6" t="s">
        <v>227</v>
      </c>
      <c r="G17" s="32">
        <v>17680</v>
      </c>
      <c r="H17" s="6" t="s">
        <v>227</v>
      </c>
      <c r="I17" s="32">
        <v>17680</v>
      </c>
      <c r="J17" s="6" t="s">
        <v>97</v>
      </c>
      <c r="K17" s="5" t="s">
        <v>371</v>
      </c>
    </row>
    <row r="18" spans="1:11" ht="75.75" thickBot="1" x14ac:dyDescent="0.35">
      <c r="A18" s="5">
        <v>14</v>
      </c>
      <c r="B18" s="6" t="s">
        <v>349</v>
      </c>
      <c r="C18" s="32">
        <v>10749</v>
      </c>
      <c r="D18" s="32">
        <v>10749</v>
      </c>
      <c r="E18" s="5" t="s">
        <v>74</v>
      </c>
      <c r="F18" s="6" t="s">
        <v>227</v>
      </c>
      <c r="G18" s="32">
        <v>10749</v>
      </c>
      <c r="H18" s="6" t="s">
        <v>227</v>
      </c>
      <c r="I18" s="32">
        <v>10749</v>
      </c>
      <c r="J18" s="6" t="s">
        <v>97</v>
      </c>
      <c r="K18" s="5" t="s">
        <v>372</v>
      </c>
    </row>
    <row r="19" spans="1:11" ht="75.75" thickBot="1" x14ac:dyDescent="0.35">
      <c r="A19" s="5">
        <v>15</v>
      </c>
      <c r="B19" s="6" t="s">
        <v>350</v>
      </c>
      <c r="C19" s="32">
        <v>2835.5</v>
      </c>
      <c r="D19" s="32">
        <v>2835.5</v>
      </c>
      <c r="E19" s="5" t="s">
        <v>74</v>
      </c>
      <c r="F19" s="6" t="s">
        <v>227</v>
      </c>
      <c r="G19" s="32">
        <v>2835.5</v>
      </c>
      <c r="H19" s="6" t="s">
        <v>227</v>
      </c>
      <c r="I19" s="32">
        <v>2835.5</v>
      </c>
      <c r="J19" s="6" t="s">
        <v>97</v>
      </c>
      <c r="K19" s="5" t="s">
        <v>373</v>
      </c>
    </row>
    <row r="20" spans="1:11" ht="75.75" thickBot="1" x14ac:dyDescent="0.35">
      <c r="A20" s="5">
        <v>16</v>
      </c>
      <c r="B20" s="6" t="s">
        <v>351</v>
      </c>
      <c r="C20" s="32">
        <v>150000</v>
      </c>
      <c r="D20" s="32">
        <v>150000</v>
      </c>
      <c r="E20" s="5" t="s">
        <v>74</v>
      </c>
      <c r="F20" s="6" t="s">
        <v>53</v>
      </c>
      <c r="G20" s="32">
        <v>150000</v>
      </c>
      <c r="H20" s="6" t="s">
        <v>53</v>
      </c>
      <c r="I20" s="32">
        <v>150000</v>
      </c>
      <c r="J20" s="6" t="s">
        <v>75</v>
      </c>
      <c r="K20" s="5" t="s">
        <v>374</v>
      </c>
    </row>
    <row r="21" spans="1:11" ht="75.75" thickBot="1" x14ac:dyDescent="0.35">
      <c r="A21" s="5">
        <v>17</v>
      </c>
      <c r="B21" s="6" t="s">
        <v>352</v>
      </c>
      <c r="C21" s="32">
        <v>496800</v>
      </c>
      <c r="D21" s="32">
        <v>496014.99</v>
      </c>
      <c r="E21" s="5" t="s">
        <v>74</v>
      </c>
      <c r="F21" s="6" t="s">
        <v>353</v>
      </c>
      <c r="G21" s="32">
        <v>496000</v>
      </c>
      <c r="H21" s="6" t="s">
        <v>353</v>
      </c>
      <c r="I21" s="32">
        <v>496000</v>
      </c>
      <c r="J21" s="6" t="s">
        <v>75</v>
      </c>
      <c r="K21" s="5" t="s">
        <v>374</v>
      </c>
    </row>
    <row r="22" spans="1:11" ht="75.75" thickBot="1" x14ac:dyDescent="0.35">
      <c r="A22" s="5">
        <v>18</v>
      </c>
      <c r="B22" s="6" t="s">
        <v>354</v>
      </c>
      <c r="C22" s="32">
        <v>156800</v>
      </c>
      <c r="D22" s="32">
        <v>156800</v>
      </c>
      <c r="E22" s="5" t="s">
        <v>74</v>
      </c>
      <c r="F22" s="6" t="s">
        <v>208</v>
      </c>
      <c r="G22" s="32">
        <v>156000</v>
      </c>
      <c r="H22" s="6" t="s">
        <v>208</v>
      </c>
      <c r="I22" s="32">
        <v>156000</v>
      </c>
      <c r="J22" s="6" t="s">
        <v>75</v>
      </c>
      <c r="K22" s="5" t="s">
        <v>374</v>
      </c>
    </row>
    <row r="25" spans="1:11" ht="40.5" x14ac:dyDescent="0.3">
      <c r="B25" s="18" t="s">
        <v>123</v>
      </c>
      <c r="C25" s="19" t="s">
        <v>126</v>
      </c>
      <c r="D25" s="20" t="s">
        <v>127</v>
      </c>
    </row>
    <row r="26" spans="1:11" x14ac:dyDescent="0.3">
      <c r="B26" s="16" t="s">
        <v>124</v>
      </c>
      <c r="C26" s="21">
        <f>COUNT(A5:A11)</f>
        <v>7</v>
      </c>
      <c r="D26" s="17">
        <f>SUM(I5:I11)</f>
        <v>290007.15999999997</v>
      </c>
    </row>
    <row r="27" spans="1:11" x14ac:dyDescent="0.3">
      <c r="B27" s="16" t="s">
        <v>125</v>
      </c>
      <c r="C27" s="21">
        <f>COUNT(A12:A19)</f>
        <v>8</v>
      </c>
      <c r="D27" s="17">
        <f>SUM(I12:I19)</f>
        <v>96905.25</v>
      </c>
    </row>
    <row r="28" spans="1:11" x14ac:dyDescent="0.3">
      <c r="B28" s="16" t="s">
        <v>128</v>
      </c>
      <c r="C28" s="21">
        <f>COUNT(A20:A22)</f>
        <v>3</v>
      </c>
      <c r="D28" s="17">
        <f>SUM(I20:I22)</f>
        <v>802000</v>
      </c>
    </row>
    <row r="29" spans="1:11" x14ac:dyDescent="0.3">
      <c r="B29" s="16" t="s">
        <v>129</v>
      </c>
      <c r="C29" s="21">
        <f>COUNT(#REF!)</f>
        <v>0</v>
      </c>
      <c r="D29" s="17">
        <f>SUM(I23:I25)</f>
        <v>0</v>
      </c>
    </row>
    <row r="30" spans="1:11" s="15" customFormat="1" ht="21" thickBot="1" x14ac:dyDescent="0.25">
      <c r="A30" s="3"/>
      <c r="B30" s="16" t="s">
        <v>122</v>
      </c>
      <c r="C30" s="25">
        <f>SUM(C26:C29)</f>
        <v>18</v>
      </c>
      <c r="D30" s="26">
        <f>SUM(D26:D29)</f>
        <v>1188912.4099999999</v>
      </c>
      <c r="E30" s="3"/>
      <c r="F30" s="24"/>
      <c r="H30" s="4"/>
      <c r="J30" s="3"/>
      <c r="K30" s="3"/>
    </row>
    <row r="31" spans="1:11" s="15" customFormat="1" ht="21" thickTop="1" x14ac:dyDescent="0.2">
      <c r="A31" s="3"/>
      <c r="B31" s="4"/>
      <c r="E31" s="3"/>
      <c r="F31" s="4"/>
      <c r="H31" s="4"/>
      <c r="J31" s="3"/>
      <c r="K31" s="3"/>
    </row>
    <row r="33" spans="2:4" x14ac:dyDescent="0.3">
      <c r="B33" s="38" t="s">
        <v>561</v>
      </c>
    </row>
    <row r="34" spans="2:4" x14ac:dyDescent="0.3">
      <c r="B34" s="16" t="s">
        <v>557</v>
      </c>
      <c r="C34" s="21">
        <f>COUNTIFS(I5:I22, "&gt;5000",I5:I22, "&lt;=500000")</f>
        <v>10</v>
      </c>
      <c r="D34" s="17">
        <f>SUMIFS(I5:I22,I5:I22, "&gt;5000",I5:I22, "&lt;=500000")</f>
        <v>1171389.75</v>
      </c>
    </row>
    <row r="35" spans="2:4" x14ac:dyDescent="0.3">
      <c r="B35" s="16" t="s">
        <v>558</v>
      </c>
      <c r="C35" s="21">
        <f>COUNTIFS(I5:I22, "&lt;5000")</f>
        <v>8</v>
      </c>
      <c r="D35" s="17">
        <f>SUMIF(I5:I22,"&lt;5000")</f>
        <v>17522.66</v>
      </c>
    </row>
    <row r="36" spans="2:4" x14ac:dyDescent="0.3">
      <c r="B36" s="16" t="s">
        <v>559</v>
      </c>
      <c r="C36" s="21">
        <f>COUNTIFS(I5:I22, "&gt;500000")</f>
        <v>0</v>
      </c>
      <c r="D36" s="17">
        <f>SUMIF(I5:I22,"&gt;500000")</f>
        <v>0</v>
      </c>
    </row>
    <row r="37" spans="2:4" x14ac:dyDescent="0.3">
      <c r="B37" s="16" t="s">
        <v>560</v>
      </c>
      <c r="C37" s="21">
        <v>0</v>
      </c>
      <c r="D37" s="17">
        <v>0</v>
      </c>
    </row>
    <row r="38" spans="2:4" ht="21" thickBot="1" x14ac:dyDescent="0.35">
      <c r="B38" s="16" t="s">
        <v>122</v>
      </c>
      <c r="C38" s="25">
        <f>SUM(C34:C37)</f>
        <v>18</v>
      </c>
      <c r="D38" s="26">
        <f>SUM(D34:D36)</f>
        <v>1188912.4099999999</v>
      </c>
    </row>
    <row r="39" spans="2:4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6695-F5EB-47E0-8D6E-33686BE06555}">
  <dimension ref="A1:K37"/>
  <sheetViews>
    <sheetView zoomScaleNormal="100" workbookViewId="0">
      <selection activeCell="B31" sqref="B31:D36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445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375</v>
      </c>
      <c r="C5" s="32">
        <v>1979.5</v>
      </c>
      <c r="D5" s="32">
        <v>1979.5</v>
      </c>
      <c r="E5" s="5" t="s">
        <v>74</v>
      </c>
      <c r="F5" s="6" t="s">
        <v>393</v>
      </c>
      <c r="G5" s="32">
        <v>1979.5</v>
      </c>
      <c r="H5" s="6" t="s">
        <v>393</v>
      </c>
      <c r="I5" s="32">
        <v>1979.5</v>
      </c>
      <c r="J5" s="6" t="s">
        <v>75</v>
      </c>
      <c r="K5" s="5" t="s">
        <v>394</v>
      </c>
    </row>
    <row r="6" spans="1:11" ht="75.75" thickBot="1" x14ac:dyDescent="0.35">
      <c r="A6" s="5">
        <v>2</v>
      </c>
      <c r="B6" s="6" t="s">
        <v>376</v>
      </c>
      <c r="C6" s="32">
        <v>10050</v>
      </c>
      <c r="D6" s="32">
        <v>10050</v>
      </c>
      <c r="E6" s="5" t="s">
        <v>74</v>
      </c>
      <c r="F6" s="6" t="s">
        <v>377</v>
      </c>
      <c r="G6" s="32">
        <v>10050</v>
      </c>
      <c r="H6" s="6" t="s">
        <v>377</v>
      </c>
      <c r="I6" s="33">
        <v>10050</v>
      </c>
      <c r="J6" s="6" t="s">
        <v>75</v>
      </c>
      <c r="K6" s="5" t="s">
        <v>395</v>
      </c>
    </row>
    <row r="7" spans="1:11" ht="94.5" thickBot="1" x14ac:dyDescent="0.35">
      <c r="A7" s="5">
        <v>3</v>
      </c>
      <c r="B7" s="6" t="s">
        <v>378</v>
      </c>
      <c r="C7" s="32">
        <v>15120</v>
      </c>
      <c r="D7" s="32">
        <v>15120</v>
      </c>
      <c r="E7" s="5" t="s">
        <v>74</v>
      </c>
      <c r="F7" s="6" t="s">
        <v>379</v>
      </c>
      <c r="G7" s="32">
        <v>15120</v>
      </c>
      <c r="H7" s="6" t="s">
        <v>379</v>
      </c>
      <c r="I7" s="32">
        <v>15120</v>
      </c>
      <c r="J7" s="6" t="s">
        <v>75</v>
      </c>
      <c r="K7" s="5" t="s">
        <v>396</v>
      </c>
    </row>
    <row r="8" spans="1:11" ht="94.5" thickBot="1" x14ac:dyDescent="0.35">
      <c r="A8" s="5">
        <v>4</v>
      </c>
      <c r="B8" s="6" t="s">
        <v>380</v>
      </c>
      <c r="C8" s="32">
        <v>266000</v>
      </c>
      <c r="D8" s="32">
        <v>266000</v>
      </c>
      <c r="E8" s="5" t="s">
        <v>74</v>
      </c>
      <c r="F8" s="6" t="s">
        <v>156</v>
      </c>
      <c r="G8" s="32">
        <v>266000</v>
      </c>
      <c r="H8" s="6" t="s">
        <v>17</v>
      </c>
      <c r="I8" s="32">
        <v>266000</v>
      </c>
      <c r="J8" s="6" t="s">
        <v>75</v>
      </c>
      <c r="K8" s="5" t="s">
        <v>397</v>
      </c>
    </row>
    <row r="9" spans="1:11" ht="94.5" thickBot="1" x14ac:dyDescent="0.35">
      <c r="A9" s="5">
        <v>5</v>
      </c>
      <c r="B9" s="6" t="s">
        <v>381</v>
      </c>
      <c r="C9" s="32">
        <v>2000</v>
      </c>
      <c r="D9" s="32">
        <v>2000</v>
      </c>
      <c r="E9" s="5" t="s">
        <v>74</v>
      </c>
      <c r="F9" s="6" t="s">
        <v>336</v>
      </c>
      <c r="G9" s="32">
        <v>2000</v>
      </c>
      <c r="H9" s="6" t="s">
        <v>336</v>
      </c>
      <c r="I9" s="32">
        <v>2000</v>
      </c>
      <c r="J9" s="6" t="s">
        <v>75</v>
      </c>
      <c r="K9" s="5" t="s">
        <v>398</v>
      </c>
    </row>
    <row r="10" spans="1:11" ht="75.75" thickBot="1" x14ac:dyDescent="0.35">
      <c r="A10" s="5">
        <v>6</v>
      </c>
      <c r="B10" s="6" t="s">
        <v>382</v>
      </c>
      <c r="C10" s="32">
        <v>18875</v>
      </c>
      <c r="D10" s="32">
        <v>18875</v>
      </c>
      <c r="E10" s="5" t="s">
        <v>74</v>
      </c>
      <c r="F10" s="6" t="s">
        <v>399</v>
      </c>
      <c r="G10" s="32">
        <v>18875</v>
      </c>
      <c r="H10" s="6" t="s">
        <v>399</v>
      </c>
      <c r="I10" s="32">
        <v>18875</v>
      </c>
      <c r="J10" s="6" t="s">
        <v>97</v>
      </c>
      <c r="K10" s="5" t="s">
        <v>400</v>
      </c>
    </row>
    <row r="11" spans="1:11" ht="75.75" thickBot="1" x14ac:dyDescent="0.35">
      <c r="A11" s="5">
        <v>7</v>
      </c>
      <c r="B11" s="6" t="s">
        <v>383</v>
      </c>
      <c r="C11" s="32">
        <v>3900</v>
      </c>
      <c r="D11" s="32">
        <v>3900</v>
      </c>
      <c r="E11" s="5" t="s">
        <v>74</v>
      </c>
      <c r="F11" s="6" t="s">
        <v>286</v>
      </c>
      <c r="G11" s="32">
        <v>3900</v>
      </c>
      <c r="H11" s="6" t="s">
        <v>286</v>
      </c>
      <c r="I11" s="32">
        <v>3900</v>
      </c>
      <c r="J11" s="6" t="s">
        <v>97</v>
      </c>
      <c r="K11" s="5" t="s">
        <v>401</v>
      </c>
    </row>
    <row r="12" spans="1:11" ht="94.5" thickBot="1" x14ac:dyDescent="0.35">
      <c r="A12" s="5">
        <v>8</v>
      </c>
      <c r="B12" s="6" t="s">
        <v>384</v>
      </c>
      <c r="C12" s="32">
        <v>72000</v>
      </c>
      <c r="D12" s="32">
        <v>80000</v>
      </c>
      <c r="E12" s="5" t="s">
        <v>74</v>
      </c>
      <c r="F12" s="6" t="s">
        <v>399</v>
      </c>
      <c r="G12" s="32">
        <v>72000</v>
      </c>
      <c r="H12" s="6" t="s">
        <v>399</v>
      </c>
      <c r="I12" s="32">
        <v>72000</v>
      </c>
      <c r="J12" s="6" t="s">
        <v>97</v>
      </c>
      <c r="K12" s="5" t="s">
        <v>402</v>
      </c>
    </row>
    <row r="13" spans="1:11" ht="94.5" thickBot="1" x14ac:dyDescent="0.35">
      <c r="A13" s="5">
        <v>9</v>
      </c>
      <c r="B13" s="6" t="s">
        <v>385</v>
      </c>
      <c r="C13" s="32">
        <v>74000</v>
      </c>
      <c r="D13" s="32">
        <v>80000</v>
      </c>
      <c r="E13" s="5" t="s">
        <v>74</v>
      </c>
      <c r="F13" s="6" t="s">
        <v>399</v>
      </c>
      <c r="G13" s="32">
        <v>74000</v>
      </c>
      <c r="H13" s="6" t="s">
        <v>399</v>
      </c>
      <c r="I13" s="32">
        <v>74000</v>
      </c>
      <c r="J13" s="6" t="s">
        <v>97</v>
      </c>
      <c r="K13" s="5" t="s">
        <v>403</v>
      </c>
    </row>
    <row r="14" spans="1:11" ht="75.75" thickBot="1" x14ac:dyDescent="0.35">
      <c r="A14" s="5">
        <v>10</v>
      </c>
      <c r="B14" s="6" t="s">
        <v>386</v>
      </c>
      <c r="C14" s="32">
        <v>15000</v>
      </c>
      <c r="D14" s="32">
        <v>15000</v>
      </c>
      <c r="E14" s="5" t="s">
        <v>74</v>
      </c>
      <c r="F14" s="6" t="s">
        <v>399</v>
      </c>
      <c r="G14" s="32">
        <v>15000</v>
      </c>
      <c r="H14" s="6" t="s">
        <v>399</v>
      </c>
      <c r="I14" s="32">
        <v>15000</v>
      </c>
      <c r="J14" s="6" t="s">
        <v>97</v>
      </c>
      <c r="K14" s="5" t="s">
        <v>404</v>
      </c>
    </row>
    <row r="15" spans="1:11" ht="75.75" thickBot="1" x14ac:dyDescent="0.35">
      <c r="A15" s="5">
        <v>11</v>
      </c>
      <c r="B15" s="6" t="s">
        <v>387</v>
      </c>
      <c r="C15" s="32">
        <v>13867.2</v>
      </c>
      <c r="D15" s="32">
        <v>13867.2</v>
      </c>
      <c r="E15" s="5" t="s">
        <v>74</v>
      </c>
      <c r="F15" s="6" t="s">
        <v>405</v>
      </c>
      <c r="G15" s="32">
        <v>13867.2</v>
      </c>
      <c r="H15" s="6" t="s">
        <v>405</v>
      </c>
      <c r="I15" s="32">
        <v>13867.2</v>
      </c>
      <c r="J15" s="6" t="s">
        <v>97</v>
      </c>
      <c r="K15" s="5" t="s">
        <v>406</v>
      </c>
    </row>
    <row r="16" spans="1:11" ht="75.75" thickBot="1" x14ac:dyDescent="0.35">
      <c r="A16" s="5">
        <v>12</v>
      </c>
      <c r="B16" s="6" t="s">
        <v>388</v>
      </c>
      <c r="C16" s="32">
        <v>5940</v>
      </c>
      <c r="D16" s="32">
        <v>5940</v>
      </c>
      <c r="E16" s="5" t="s">
        <v>74</v>
      </c>
      <c r="F16" s="6" t="s">
        <v>407</v>
      </c>
      <c r="G16" s="32">
        <v>5940</v>
      </c>
      <c r="H16" s="6" t="s">
        <v>407</v>
      </c>
      <c r="I16" s="32">
        <v>5940</v>
      </c>
      <c r="J16" s="6" t="s">
        <v>97</v>
      </c>
      <c r="K16" s="5" t="s">
        <v>408</v>
      </c>
    </row>
    <row r="17" spans="1:11" ht="75.75" thickBot="1" x14ac:dyDescent="0.35">
      <c r="A17" s="5">
        <v>13</v>
      </c>
      <c r="B17" s="6" t="s">
        <v>389</v>
      </c>
      <c r="C17" s="32">
        <v>26000</v>
      </c>
      <c r="D17" s="32">
        <v>27000</v>
      </c>
      <c r="E17" s="5" t="s">
        <v>74</v>
      </c>
      <c r="F17" s="6" t="s">
        <v>409</v>
      </c>
      <c r="G17" s="32">
        <v>26000</v>
      </c>
      <c r="H17" s="6" t="s">
        <v>409</v>
      </c>
      <c r="I17" s="32">
        <v>26000</v>
      </c>
      <c r="J17" s="6" t="s">
        <v>97</v>
      </c>
      <c r="K17" s="5" t="s">
        <v>410</v>
      </c>
    </row>
    <row r="18" spans="1:11" ht="75.75" thickBot="1" x14ac:dyDescent="0.35">
      <c r="A18" s="5">
        <v>14</v>
      </c>
      <c r="B18" s="6" t="s">
        <v>390</v>
      </c>
      <c r="C18" s="32">
        <v>54300</v>
      </c>
      <c r="D18" s="32">
        <v>51807.73</v>
      </c>
      <c r="E18" s="5" t="s">
        <v>74</v>
      </c>
      <c r="F18" s="6" t="s">
        <v>208</v>
      </c>
      <c r="G18" s="32">
        <v>51500</v>
      </c>
      <c r="H18" s="6" t="s">
        <v>208</v>
      </c>
      <c r="I18" s="32">
        <v>51500</v>
      </c>
      <c r="J18" s="6" t="s">
        <v>75</v>
      </c>
      <c r="K18" s="5" t="s">
        <v>411</v>
      </c>
    </row>
    <row r="19" spans="1:11" ht="75.75" thickBot="1" x14ac:dyDescent="0.35">
      <c r="A19" s="5">
        <v>15</v>
      </c>
      <c r="B19" s="6" t="s">
        <v>391</v>
      </c>
      <c r="C19" s="32">
        <v>236400</v>
      </c>
      <c r="D19" s="32">
        <v>277432.51</v>
      </c>
      <c r="E19" s="5" t="s">
        <v>74</v>
      </c>
      <c r="F19" s="6" t="s">
        <v>208</v>
      </c>
      <c r="G19" s="32">
        <v>236000</v>
      </c>
      <c r="H19" s="6" t="s">
        <v>208</v>
      </c>
      <c r="I19" s="32">
        <v>236000</v>
      </c>
      <c r="J19" s="6" t="s">
        <v>75</v>
      </c>
      <c r="K19" s="5" t="s">
        <v>413</v>
      </c>
    </row>
    <row r="20" spans="1:11" ht="75.75" thickBot="1" x14ac:dyDescent="0.35">
      <c r="A20" s="5">
        <v>16</v>
      </c>
      <c r="B20" s="6" t="s">
        <v>392</v>
      </c>
      <c r="C20" s="32">
        <v>495000</v>
      </c>
      <c r="D20" s="32">
        <v>495000</v>
      </c>
      <c r="E20" s="5" t="s">
        <v>74</v>
      </c>
      <c r="F20" s="6" t="s">
        <v>61</v>
      </c>
      <c r="G20" s="32">
        <v>495000</v>
      </c>
      <c r="H20" s="6" t="s">
        <v>61</v>
      </c>
      <c r="I20" s="32">
        <v>495000</v>
      </c>
      <c r="J20" s="6" t="s">
        <v>75</v>
      </c>
      <c r="K20" s="5" t="s">
        <v>412</v>
      </c>
    </row>
    <row r="23" spans="1:11" ht="40.5" x14ac:dyDescent="0.3">
      <c r="B23" s="18" t="s">
        <v>123</v>
      </c>
      <c r="C23" s="19" t="s">
        <v>126</v>
      </c>
      <c r="D23" s="20" t="s">
        <v>127</v>
      </c>
    </row>
    <row r="24" spans="1:11" x14ac:dyDescent="0.3">
      <c r="B24" s="16" t="s">
        <v>124</v>
      </c>
      <c r="C24" s="21">
        <f>COUNT(A5:A9)</f>
        <v>5</v>
      </c>
      <c r="D24" s="17">
        <f>SUM(I5:I9)</f>
        <v>295149.5</v>
      </c>
    </row>
    <row r="25" spans="1:11" x14ac:dyDescent="0.3">
      <c r="B25" s="16" t="s">
        <v>125</v>
      </c>
      <c r="C25" s="21">
        <f>COUNT(A10:A17)</f>
        <v>8</v>
      </c>
      <c r="D25" s="17">
        <f>SUM(I10:I17)</f>
        <v>229582.2</v>
      </c>
    </row>
    <row r="26" spans="1:11" x14ac:dyDescent="0.3">
      <c r="B26" s="16" t="s">
        <v>128</v>
      </c>
      <c r="C26" s="21">
        <f>COUNT(A18:A20)</f>
        <v>3</v>
      </c>
      <c r="D26" s="17">
        <f>SUM(I18:I20)</f>
        <v>782500</v>
      </c>
    </row>
    <row r="27" spans="1:11" x14ac:dyDescent="0.3">
      <c r="B27" s="16" t="s">
        <v>129</v>
      </c>
      <c r="C27" s="21">
        <f>COUNT(#REF!)</f>
        <v>0</v>
      </c>
      <c r="D27" s="17">
        <f>SUM(I21:I23)</f>
        <v>0</v>
      </c>
    </row>
    <row r="28" spans="1:11" s="15" customFormat="1" ht="21" thickBot="1" x14ac:dyDescent="0.25">
      <c r="A28" s="3"/>
      <c r="B28" s="16" t="s">
        <v>122</v>
      </c>
      <c r="C28" s="25">
        <f>SUM(C24:C27)</f>
        <v>16</v>
      </c>
      <c r="D28" s="26">
        <f>SUM(D24:D27)</f>
        <v>1307231.7</v>
      </c>
      <c r="E28" s="3"/>
      <c r="F28" s="24"/>
      <c r="H28" s="4"/>
      <c r="J28" s="3"/>
      <c r="K28" s="3"/>
    </row>
    <row r="29" spans="1:11" s="15" customFormat="1" ht="21" thickTop="1" x14ac:dyDescent="0.2">
      <c r="A29" s="3"/>
      <c r="B29" s="4"/>
      <c r="E29" s="3"/>
      <c r="F29" s="4"/>
      <c r="H29" s="4"/>
      <c r="J29" s="3"/>
      <c r="K29" s="3"/>
    </row>
    <row r="31" spans="1:11" x14ac:dyDescent="0.3">
      <c r="B31" s="38" t="s">
        <v>561</v>
      </c>
    </row>
    <row r="32" spans="1:11" x14ac:dyDescent="0.3">
      <c r="B32" s="16" t="s">
        <v>557</v>
      </c>
      <c r="C32" s="21">
        <f>COUNTIFS(I5:I20, "&gt;5000",I5:I20, "&lt;=500000")</f>
        <v>13</v>
      </c>
      <c r="D32" s="17">
        <f>SUMIFS(I3:I20,I3:I20, "&gt;5000",I3:I20, "&lt;=500000")</f>
        <v>1299352.2</v>
      </c>
    </row>
    <row r="33" spans="2:4" x14ac:dyDescent="0.3">
      <c r="B33" s="16" t="s">
        <v>558</v>
      </c>
      <c r="C33" s="21">
        <f>COUNTIFS(I5:I20, "&lt;5000")</f>
        <v>3</v>
      </c>
      <c r="D33" s="17">
        <f>SUMIF(I3:I20,"&lt;5000")</f>
        <v>7879.5</v>
      </c>
    </row>
    <row r="34" spans="2:4" x14ac:dyDescent="0.3">
      <c r="B34" s="16" t="s">
        <v>559</v>
      </c>
      <c r="C34" s="21">
        <f>COUNTIFS(I5:I20, "&gt;500000")</f>
        <v>0</v>
      </c>
      <c r="D34" s="17">
        <f>SUMIF(I3:I20,"&gt;500000")</f>
        <v>0</v>
      </c>
    </row>
    <row r="35" spans="2:4" x14ac:dyDescent="0.3">
      <c r="B35" s="16" t="s">
        <v>560</v>
      </c>
      <c r="C35" s="21">
        <v>0</v>
      </c>
      <c r="D35" s="17">
        <v>0</v>
      </c>
    </row>
    <row r="36" spans="2:4" ht="21" thickBot="1" x14ac:dyDescent="0.35">
      <c r="B36" s="16" t="s">
        <v>122</v>
      </c>
      <c r="C36" s="25">
        <f>SUM(C32:C35)</f>
        <v>16</v>
      </c>
      <c r="D36" s="26">
        <f>SUM(D32:D34)</f>
        <v>1307231.7</v>
      </c>
    </row>
    <row r="37" spans="2:4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62E3-91CA-49AA-BD55-61A3FB86012C}">
  <dimension ref="A1:K34"/>
  <sheetViews>
    <sheetView zoomScaleNormal="100" workbookViewId="0">
      <selection activeCell="B28" sqref="B28:D33"/>
    </sheetView>
  </sheetViews>
  <sheetFormatPr defaultColWidth="9" defaultRowHeight="20.25" x14ac:dyDescent="0.3"/>
  <cols>
    <col min="1" max="1" width="6" style="3" bestFit="1" customWidth="1"/>
    <col min="2" max="2" width="35.375" style="4" customWidth="1"/>
    <col min="3" max="3" width="13.75" style="15" bestFit="1" customWidth="1"/>
    <col min="4" max="4" width="15.25" style="15" bestFit="1" customWidth="1"/>
    <col min="5" max="5" width="7.75" style="3" bestFit="1" customWidth="1"/>
    <col min="6" max="6" width="17.75" style="4" customWidth="1"/>
    <col min="7" max="7" width="14.25" style="15" bestFit="1" customWidth="1"/>
    <col min="8" max="8" width="17.75" style="4" customWidth="1"/>
    <col min="9" max="9" width="14.25" style="15" bestFit="1" customWidth="1"/>
    <col min="10" max="10" width="11.375" style="3" customWidth="1"/>
    <col min="11" max="11" width="13.75" style="3" customWidth="1"/>
    <col min="12" max="16384" width="9" style="1"/>
  </cols>
  <sheetData>
    <row r="1" spans="1:11" x14ac:dyDescent="0.3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48.75" customHeight="1" thickBot="1" x14ac:dyDescent="0.35">
      <c r="A2" s="40" t="s">
        <v>444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47.25" customHeight="1" thickBot="1" x14ac:dyDescent="0.35">
      <c r="A3" s="44" t="s">
        <v>0</v>
      </c>
      <c r="B3" s="42" t="s">
        <v>1</v>
      </c>
      <c r="C3" s="46" t="s">
        <v>2</v>
      </c>
      <c r="D3" s="12" t="s">
        <v>3</v>
      </c>
      <c r="E3" s="42" t="s">
        <v>5</v>
      </c>
      <c r="F3" s="48" t="s">
        <v>6</v>
      </c>
      <c r="G3" s="49"/>
      <c r="H3" s="48" t="s">
        <v>7</v>
      </c>
      <c r="I3" s="49"/>
      <c r="J3" s="42" t="s">
        <v>8</v>
      </c>
      <c r="K3" s="42" t="s">
        <v>9</v>
      </c>
    </row>
    <row r="4" spans="1:11" ht="75.75" customHeight="1" thickBot="1" x14ac:dyDescent="0.35">
      <c r="A4" s="45"/>
      <c r="B4" s="43"/>
      <c r="C4" s="47"/>
      <c r="D4" s="13" t="s">
        <v>4</v>
      </c>
      <c r="E4" s="43"/>
      <c r="F4" s="8" t="s">
        <v>10</v>
      </c>
      <c r="G4" s="13" t="s">
        <v>11</v>
      </c>
      <c r="H4" s="8" t="s">
        <v>10</v>
      </c>
      <c r="I4" s="13" t="s">
        <v>11</v>
      </c>
      <c r="J4" s="43"/>
      <c r="K4" s="43"/>
    </row>
    <row r="5" spans="1:11" ht="75.75" thickBot="1" x14ac:dyDescent="0.35">
      <c r="A5" s="5">
        <v>1</v>
      </c>
      <c r="B5" s="6" t="s">
        <v>414</v>
      </c>
      <c r="C5" s="32">
        <v>6500</v>
      </c>
      <c r="D5" s="32">
        <v>6500</v>
      </c>
      <c r="E5" s="5" t="s">
        <v>74</v>
      </c>
      <c r="F5" s="6" t="s">
        <v>286</v>
      </c>
      <c r="G5" s="32">
        <v>6500</v>
      </c>
      <c r="H5" s="6" t="s">
        <v>286</v>
      </c>
      <c r="I5" s="32">
        <v>6500</v>
      </c>
      <c r="J5" s="6" t="s">
        <v>426</v>
      </c>
      <c r="K5" s="5" t="s">
        <v>427</v>
      </c>
    </row>
    <row r="6" spans="1:11" ht="94.5" thickBot="1" x14ac:dyDescent="0.35">
      <c r="A6" s="5">
        <v>2</v>
      </c>
      <c r="B6" s="6" t="s">
        <v>415</v>
      </c>
      <c r="C6" s="32">
        <v>50400</v>
      </c>
      <c r="D6" s="32">
        <v>50400</v>
      </c>
      <c r="E6" s="5" t="s">
        <v>74</v>
      </c>
      <c r="F6" s="6" t="s">
        <v>416</v>
      </c>
      <c r="G6" s="32">
        <v>50400</v>
      </c>
      <c r="H6" s="6" t="s">
        <v>417</v>
      </c>
      <c r="I6" s="33">
        <v>50400</v>
      </c>
      <c r="J6" s="6" t="s">
        <v>426</v>
      </c>
      <c r="K6" s="5" t="s">
        <v>428</v>
      </c>
    </row>
    <row r="7" spans="1:11" ht="75.75" thickBot="1" x14ac:dyDescent="0.35">
      <c r="A7" s="5">
        <v>3</v>
      </c>
      <c r="B7" s="6" t="s">
        <v>418</v>
      </c>
      <c r="C7" s="32">
        <v>3500</v>
      </c>
      <c r="D7" s="32">
        <v>3500</v>
      </c>
      <c r="E7" s="5" t="s">
        <v>74</v>
      </c>
      <c r="F7" s="6" t="s">
        <v>31</v>
      </c>
      <c r="G7" s="32">
        <v>3500</v>
      </c>
      <c r="H7" s="6" t="s">
        <v>31</v>
      </c>
      <c r="I7" s="32">
        <v>3500</v>
      </c>
      <c r="J7" s="6" t="s">
        <v>426</v>
      </c>
      <c r="K7" s="5" t="s">
        <v>429</v>
      </c>
    </row>
    <row r="8" spans="1:11" ht="94.5" thickBot="1" x14ac:dyDescent="0.35">
      <c r="A8" s="5">
        <v>4</v>
      </c>
      <c r="B8" s="6" t="s">
        <v>419</v>
      </c>
      <c r="C8" s="32">
        <v>3000</v>
      </c>
      <c r="D8" s="32">
        <v>3000</v>
      </c>
      <c r="E8" s="5" t="s">
        <v>74</v>
      </c>
      <c r="F8" s="6" t="s">
        <v>336</v>
      </c>
      <c r="G8" s="32">
        <v>3000</v>
      </c>
      <c r="H8" s="6" t="s">
        <v>336</v>
      </c>
      <c r="I8" s="32">
        <v>3000</v>
      </c>
      <c r="J8" s="6" t="s">
        <v>426</v>
      </c>
      <c r="K8" s="5" t="s">
        <v>430</v>
      </c>
    </row>
    <row r="9" spans="1:11" ht="94.5" thickBot="1" x14ac:dyDescent="0.35">
      <c r="A9" s="5">
        <v>5</v>
      </c>
      <c r="B9" s="6" t="s">
        <v>420</v>
      </c>
      <c r="C9" s="32">
        <v>266000</v>
      </c>
      <c r="D9" s="32">
        <v>266000</v>
      </c>
      <c r="E9" s="5" t="s">
        <v>74</v>
      </c>
      <c r="F9" s="6" t="s">
        <v>156</v>
      </c>
      <c r="G9" s="32">
        <v>266000</v>
      </c>
      <c r="H9" s="6" t="s">
        <v>17</v>
      </c>
      <c r="I9" s="32">
        <v>266000</v>
      </c>
      <c r="J9" s="6" t="s">
        <v>426</v>
      </c>
      <c r="K9" s="5" t="s">
        <v>431</v>
      </c>
    </row>
    <row r="10" spans="1:11" ht="75.75" thickBot="1" x14ac:dyDescent="0.35">
      <c r="A10" s="5">
        <v>6</v>
      </c>
      <c r="B10" s="6" t="s">
        <v>421</v>
      </c>
      <c r="C10" s="32">
        <v>1780</v>
      </c>
      <c r="D10" s="32">
        <v>1780</v>
      </c>
      <c r="E10" s="5" t="s">
        <v>74</v>
      </c>
      <c r="F10" s="6" t="s">
        <v>433</v>
      </c>
      <c r="G10" s="32">
        <v>1780</v>
      </c>
      <c r="H10" s="6" t="s">
        <v>433</v>
      </c>
      <c r="I10" s="32">
        <v>1780</v>
      </c>
      <c r="J10" s="6" t="s">
        <v>97</v>
      </c>
      <c r="K10" s="5" t="s">
        <v>432</v>
      </c>
    </row>
    <row r="11" spans="1:11" ht="75.75" thickBot="1" x14ac:dyDescent="0.35">
      <c r="A11" s="5">
        <v>7</v>
      </c>
      <c r="B11" s="6" t="s">
        <v>434</v>
      </c>
      <c r="C11" s="32">
        <v>513.6</v>
      </c>
      <c r="D11" s="32">
        <v>513.6</v>
      </c>
      <c r="E11" s="5" t="s">
        <v>74</v>
      </c>
      <c r="F11" s="6" t="s">
        <v>435</v>
      </c>
      <c r="G11" s="32">
        <v>513.6</v>
      </c>
      <c r="H11" s="6" t="s">
        <v>435</v>
      </c>
      <c r="I11" s="33">
        <v>513.6</v>
      </c>
      <c r="J11" s="6" t="s">
        <v>97</v>
      </c>
      <c r="K11" s="5" t="s">
        <v>436</v>
      </c>
    </row>
    <row r="12" spans="1:11" ht="75.75" thickBot="1" x14ac:dyDescent="0.35">
      <c r="A12" s="5">
        <v>8</v>
      </c>
      <c r="B12" s="6" t="s">
        <v>438</v>
      </c>
      <c r="C12" s="32">
        <v>1637.1</v>
      </c>
      <c r="D12" s="32">
        <v>1637.1</v>
      </c>
      <c r="E12" s="5" t="s">
        <v>74</v>
      </c>
      <c r="F12" s="6" t="s">
        <v>435</v>
      </c>
      <c r="G12" s="32">
        <v>1637.1</v>
      </c>
      <c r="H12" s="6" t="s">
        <v>435</v>
      </c>
      <c r="I12" s="33">
        <v>1637.1</v>
      </c>
      <c r="J12" s="6" t="s">
        <v>97</v>
      </c>
      <c r="K12" s="5" t="s">
        <v>437</v>
      </c>
    </row>
    <row r="13" spans="1:11" ht="75.75" thickBot="1" x14ac:dyDescent="0.35">
      <c r="A13" s="5">
        <v>9</v>
      </c>
      <c r="B13" s="6" t="s">
        <v>422</v>
      </c>
      <c r="C13" s="32">
        <v>19800</v>
      </c>
      <c r="D13" s="32">
        <v>19800</v>
      </c>
      <c r="E13" s="5" t="s">
        <v>74</v>
      </c>
      <c r="F13" s="6" t="s">
        <v>258</v>
      </c>
      <c r="G13" s="32">
        <v>19800</v>
      </c>
      <c r="H13" s="6" t="s">
        <v>258</v>
      </c>
      <c r="I13" s="33">
        <v>19800</v>
      </c>
      <c r="J13" s="6" t="s">
        <v>97</v>
      </c>
      <c r="K13" s="5" t="s">
        <v>439</v>
      </c>
    </row>
    <row r="14" spans="1:11" ht="75.75" thickBot="1" x14ac:dyDescent="0.35">
      <c r="A14" s="5">
        <v>10</v>
      </c>
      <c r="B14" s="6" t="s">
        <v>423</v>
      </c>
      <c r="C14" s="32">
        <v>498350</v>
      </c>
      <c r="D14" s="32">
        <v>497764</v>
      </c>
      <c r="E14" s="5" t="s">
        <v>74</v>
      </c>
      <c r="F14" s="6" t="s">
        <v>53</v>
      </c>
      <c r="G14" s="32">
        <v>497000</v>
      </c>
      <c r="H14" s="6" t="s">
        <v>53</v>
      </c>
      <c r="I14" s="32">
        <v>497000</v>
      </c>
      <c r="J14" s="6" t="s">
        <v>75</v>
      </c>
      <c r="K14" s="5" t="s">
        <v>440</v>
      </c>
    </row>
    <row r="15" spans="1:11" ht="75.75" thickBot="1" x14ac:dyDescent="0.35">
      <c r="A15" s="5">
        <v>11</v>
      </c>
      <c r="B15" s="34" t="s">
        <v>424</v>
      </c>
      <c r="C15" s="32">
        <v>19121.34</v>
      </c>
      <c r="D15" s="32">
        <v>19121.34</v>
      </c>
      <c r="E15" s="5" t="s">
        <v>74</v>
      </c>
      <c r="F15" s="6" t="s">
        <v>154</v>
      </c>
      <c r="G15" s="32">
        <v>19121.34</v>
      </c>
      <c r="H15" s="6" t="s">
        <v>154</v>
      </c>
      <c r="I15" s="32">
        <v>19121.34</v>
      </c>
      <c r="J15" s="6" t="s">
        <v>97</v>
      </c>
      <c r="K15" s="5" t="s">
        <v>441</v>
      </c>
    </row>
    <row r="16" spans="1:11" ht="75.75" thickBot="1" x14ac:dyDescent="0.35">
      <c r="A16" s="5">
        <v>12</v>
      </c>
      <c r="B16" s="6" t="s">
        <v>72</v>
      </c>
      <c r="C16" s="32">
        <v>100000</v>
      </c>
      <c r="D16" s="32">
        <v>100000</v>
      </c>
      <c r="E16" s="5" t="s">
        <v>74</v>
      </c>
      <c r="F16" s="6" t="s">
        <v>73</v>
      </c>
      <c r="G16" s="32">
        <v>100000</v>
      </c>
      <c r="H16" s="6" t="s">
        <v>73</v>
      </c>
      <c r="I16" s="32">
        <v>100000</v>
      </c>
      <c r="J16" s="6" t="s">
        <v>97</v>
      </c>
      <c r="K16" s="5" t="s">
        <v>442</v>
      </c>
    </row>
    <row r="17" spans="1:11" ht="75.75" thickBot="1" x14ac:dyDescent="0.35">
      <c r="A17" s="5">
        <v>13</v>
      </c>
      <c r="B17" s="34" t="s">
        <v>425</v>
      </c>
      <c r="C17" s="32">
        <v>158433.96</v>
      </c>
      <c r="D17" s="32">
        <v>158433.96</v>
      </c>
      <c r="E17" s="5" t="s">
        <v>74</v>
      </c>
      <c r="F17" s="6" t="s">
        <v>154</v>
      </c>
      <c r="G17" s="32">
        <v>158433.96</v>
      </c>
      <c r="H17" s="6" t="s">
        <v>154</v>
      </c>
      <c r="I17" s="32">
        <v>158433.96</v>
      </c>
      <c r="J17" s="6" t="s">
        <v>97</v>
      </c>
      <c r="K17" s="5" t="s">
        <v>443</v>
      </c>
    </row>
    <row r="20" spans="1:11" ht="40.5" x14ac:dyDescent="0.3">
      <c r="B20" s="18" t="s">
        <v>123</v>
      </c>
      <c r="C20" s="19" t="s">
        <v>126</v>
      </c>
      <c r="D20" s="20" t="s">
        <v>127</v>
      </c>
    </row>
    <row r="21" spans="1:11" x14ac:dyDescent="0.3">
      <c r="B21" s="16" t="s">
        <v>124</v>
      </c>
      <c r="C21" s="21">
        <f>COUNT(A5:A9)</f>
        <v>5</v>
      </c>
      <c r="D21" s="17">
        <f>SUM(I5:I9)</f>
        <v>329400</v>
      </c>
    </row>
    <row r="22" spans="1:11" x14ac:dyDescent="0.3">
      <c r="B22" s="16" t="s">
        <v>125</v>
      </c>
      <c r="C22" s="21">
        <f>COUNT(A10:A13)</f>
        <v>4</v>
      </c>
      <c r="D22" s="17">
        <f>SUM(I10:I13)</f>
        <v>23730.7</v>
      </c>
    </row>
    <row r="23" spans="1:11" x14ac:dyDescent="0.3">
      <c r="B23" s="16" t="s">
        <v>128</v>
      </c>
      <c r="C23" s="21">
        <f>COUNT(A14)</f>
        <v>1</v>
      </c>
      <c r="D23" s="17">
        <f>SUM(I14)</f>
        <v>497000</v>
      </c>
    </row>
    <row r="24" spans="1:11" x14ac:dyDescent="0.3">
      <c r="B24" s="16" t="s">
        <v>129</v>
      </c>
      <c r="C24" s="21">
        <f>COUNT(A15:A17)</f>
        <v>3</v>
      </c>
      <c r="D24" s="17">
        <f>SUM(I15:I17)</f>
        <v>277555.3</v>
      </c>
    </row>
    <row r="25" spans="1:11" s="15" customFormat="1" ht="21" thickBot="1" x14ac:dyDescent="0.25">
      <c r="A25" s="3"/>
      <c r="B25" s="16" t="s">
        <v>122</v>
      </c>
      <c r="C25" s="25">
        <f>SUM(C21:C24)</f>
        <v>13</v>
      </c>
      <c r="D25" s="26">
        <f>SUM(D21:D24)</f>
        <v>1127686</v>
      </c>
      <c r="E25" s="3"/>
      <c r="F25" s="24"/>
      <c r="H25" s="4"/>
      <c r="J25" s="3"/>
      <c r="K25" s="3"/>
    </row>
    <row r="26" spans="1:11" s="15" customFormat="1" ht="21" thickTop="1" x14ac:dyDescent="0.2">
      <c r="A26" s="3"/>
      <c r="B26" s="4"/>
      <c r="E26" s="3"/>
      <c r="F26" s="4"/>
      <c r="H26" s="4"/>
      <c r="J26" s="3"/>
      <c r="K26" s="3"/>
    </row>
    <row r="28" spans="1:11" x14ac:dyDescent="0.3">
      <c r="B28" s="38" t="s">
        <v>561</v>
      </c>
    </row>
    <row r="29" spans="1:11" x14ac:dyDescent="0.3">
      <c r="B29" s="16" t="s">
        <v>557</v>
      </c>
      <c r="C29" s="21">
        <f>COUNTIFS(I5:I17, "&gt;5000",I5:I17, "&lt;=500000")</f>
        <v>8</v>
      </c>
      <c r="D29" s="17">
        <f>SUMIFS(I5:I17,I5:I17, "&gt;5000",I5:I17, "&lt;=500000")</f>
        <v>1117255.3</v>
      </c>
    </row>
    <row r="30" spans="1:11" x14ac:dyDescent="0.3">
      <c r="B30" s="16" t="s">
        <v>558</v>
      </c>
      <c r="C30" s="21">
        <f>COUNTIFS(I5:I17, "&lt;5000")</f>
        <v>5</v>
      </c>
      <c r="D30" s="17">
        <f>SUMIF(I5:I17,"&lt;5000")</f>
        <v>10430.700000000001</v>
      </c>
    </row>
    <row r="31" spans="1:11" x14ac:dyDescent="0.3">
      <c r="B31" s="16" t="s">
        <v>559</v>
      </c>
      <c r="C31" s="21">
        <f>COUNTIFS(I5:I17, "&gt;500000")</f>
        <v>0</v>
      </c>
      <c r="D31" s="17">
        <f>SUMIF(I5:I17,"&gt;500000")</f>
        <v>0</v>
      </c>
    </row>
    <row r="32" spans="1:11" x14ac:dyDescent="0.3">
      <c r="B32" s="16" t="s">
        <v>560</v>
      </c>
      <c r="C32" s="21">
        <v>0</v>
      </c>
      <c r="D32" s="17">
        <v>0</v>
      </c>
    </row>
    <row r="33" spans="2:4" ht="21" thickBot="1" x14ac:dyDescent="0.35">
      <c r="B33" s="16" t="s">
        <v>122</v>
      </c>
      <c r="C33" s="25">
        <f>SUM(C29:C32)</f>
        <v>13</v>
      </c>
      <c r="D33" s="26">
        <f>SUM(D29:D31)</f>
        <v>1127686</v>
      </c>
    </row>
    <row r="34" spans="2:4" ht="21" thickTop="1" x14ac:dyDescent="0.3"/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58</vt:i4>
      </vt:variant>
    </vt:vector>
  </HeadingPairs>
  <TitlesOfParts>
    <vt:vector size="70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ต.ค.67!_Hlk187933357</vt:lpstr>
      <vt:lpstr>พ.ย.67!_Hlk187933357</vt:lpstr>
      <vt:lpstr>ต.ค.67!_Hlk187933377</vt:lpstr>
      <vt:lpstr>ต.ค.67!_Hlk187933402</vt:lpstr>
      <vt:lpstr>ต.ค.67!_Hlk187933424</vt:lpstr>
      <vt:lpstr>ต.ค.67!_Hlk187933448</vt:lpstr>
      <vt:lpstr>ต.ค.67!_Hlk187933478</vt:lpstr>
      <vt:lpstr>ต.ค.67!_Hlk187933508</vt:lpstr>
      <vt:lpstr>ต.ค.67!_Hlk187933535</vt:lpstr>
      <vt:lpstr>พ.ย.67!_Hlk187933535</vt:lpstr>
      <vt:lpstr>ต.ค.67!_Hlk187933565</vt:lpstr>
      <vt:lpstr>ต.ค.67!_Hlk187933616</vt:lpstr>
      <vt:lpstr>พ.ย.67!_Hlk187933616</vt:lpstr>
      <vt:lpstr>ต.ค.67!_Hlk187933645</vt:lpstr>
      <vt:lpstr>ต.ค.67!_Hlk187934277</vt:lpstr>
      <vt:lpstr>พ.ย.67!_Hlk187934277</vt:lpstr>
      <vt:lpstr>ต.ค.67!_Hlk187934321</vt:lpstr>
      <vt:lpstr>ต.ค.67!_Hlk187934347</vt:lpstr>
      <vt:lpstr>ต.ค.67!_Hlk187934382</vt:lpstr>
      <vt:lpstr>ก.พ.68!_Hlk188007183</vt:lpstr>
      <vt:lpstr>ธ.ค.67!_Hlk188007183</vt:lpstr>
      <vt:lpstr>พ.ค.68!_Hlk188007183</vt:lpstr>
      <vt:lpstr>ม.ค.68!_Hlk188007183</vt:lpstr>
      <vt:lpstr>มิ.ย.68!_Hlk188007183</vt:lpstr>
      <vt:lpstr>มี.ค.68!_Hlk188007183</vt:lpstr>
      <vt:lpstr>เม.ย.68!_Hlk188007183</vt:lpstr>
      <vt:lpstr>ธ.ค.67!_Hlk188007214</vt:lpstr>
      <vt:lpstr>ธ.ค.67!_Hlk188007238</vt:lpstr>
      <vt:lpstr>ธ.ค.67!_Hlk188007260</vt:lpstr>
      <vt:lpstr>ธ.ค.67!_Hlk188007296</vt:lpstr>
      <vt:lpstr>ธ.ค.67!_Hlk188007339</vt:lpstr>
      <vt:lpstr>ธ.ค.67!_Hlk188007370</vt:lpstr>
      <vt:lpstr>ธ.ค.67!_Hlk188007395</vt:lpstr>
      <vt:lpstr>ธ.ค.67!_Hlk188007416</vt:lpstr>
      <vt:lpstr>ธ.ค.67!_Hlk188007436</vt:lpstr>
      <vt:lpstr>ธ.ค.67!_Hlk188007466</vt:lpstr>
      <vt:lpstr>ธ.ค.67!_Hlk188007489</vt:lpstr>
      <vt:lpstr>ธ.ค.67!_Hlk188007511</vt:lpstr>
      <vt:lpstr>ธ.ค.67!_Hlk188007535</vt:lpstr>
      <vt:lpstr>ธ.ค.67!_Hlk188007559</vt:lpstr>
      <vt:lpstr>ธ.ค.67!_Hlk188007582</vt:lpstr>
      <vt:lpstr>ธ.ค.67!_Hlk188007605</vt:lpstr>
      <vt:lpstr>ธ.ค.67!_Hlk188007628</vt:lpstr>
      <vt:lpstr>ม.ค.68!_Hlk196315559</vt:lpstr>
      <vt:lpstr>ม.ค.68!_Hlk196315583</vt:lpstr>
      <vt:lpstr>ม.ค.68!_Hlk196315660</vt:lpstr>
      <vt:lpstr>ส.ค.68!_Hlk210834141</vt:lpstr>
      <vt:lpstr>ส.ค.68!_Hlk210834172</vt:lpstr>
      <vt:lpstr>ส.ค.68!_Hlk210834194</vt:lpstr>
      <vt:lpstr>ส.ค.68!_Hlk210834214</vt:lpstr>
      <vt:lpstr>ส.ค.68!_Hlk210834239</vt:lpstr>
      <vt:lpstr>ส.ค.68!_Hlk210834261</vt:lpstr>
      <vt:lpstr>ส.ค.68!_Hlk210834312</vt:lpstr>
      <vt:lpstr>ส.ค.68!_Hlk210834372</vt:lpstr>
      <vt:lpstr>ส.ค.68!_Hlk210834396</vt:lpstr>
      <vt:lpstr>ส.ค.68!_Hlk210834417</vt:lpstr>
      <vt:lpstr>ส.ค.68!_Hlk210834446</vt:lpstr>
      <vt:lpstr>ส.ค.68!_Hlk210834465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2026-04-30T05:07:22Z</cp:lastPrinted>
  <dcterms:created xsi:type="dcterms:W3CDTF">2015-06-05T18:17:20Z</dcterms:created>
  <dcterms:modified xsi:type="dcterms:W3CDTF">2026-05-01T09:00:01Z</dcterms:modified>
</cp:coreProperties>
</file>